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rstenvoss-my.sharepoint.com/personal/torsten_voss_torstenvoss_onmicrosoft_com/Documents/#1 Innosol GmbH/Produkte von Innosol/Seminare/Skripte/"/>
    </mc:Choice>
  </mc:AlternateContent>
  <xr:revisionPtr revIDLastSave="301" documentId="8_{AAD60098-AD12-4F02-932C-5608C71ED020}" xr6:coauthVersionLast="47" xr6:coauthVersionMax="47" xr10:uidLastSave="{394DAA12-0941-4C0E-9BA7-70A52E8AB517}"/>
  <bookViews>
    <workbookView xWindow="3420" yWindow="3420" windowWidth="43020" windowHeight="11295" activeTab="7" xr2:uid="{06D97600-0E36-4351-8F24-C94D6BBA3099}"/>
  </bookViews>
  <sheets>
    <sheet name="Fleischsortierung" sheetId="9" r:id="rId1"/>
    <sheet name="Grundbrät" sheetId="5" r:id="rId2"/>
    <sheet name="Leberkäse" sheetId="6" r:id="rId3"/>
    <sheet name="Calvados-Bratwurst" sheetId="1" r:id="rId4"/>
    <sheet name="Rehwinterbratwurst" sheetId="2" r:id="rId5"/>
    <sheet name="Wildleberwurst  mit Sardellen" sheetId="3" r:id="rId6"/>
    <sheet name="Rumstangerl" sheetId="4" r:id="rId7"/>
    <sheet name="Frühstücksfleisch" sheetId="7" r:id="rId8"/>
    <sheet name="Bierschinken" sheetId="8" r:id="rId9"/>
    <sheet name="Delikatessleberwurst" sheetId="11" r:id="rId10"/>
    <sheet name="Hausmacher Leberwurst" sheetId="12" r:id="rId11"/>
    <sheet name="Champignonleberwurst" sheetId="14" r:id="rId12"/>
    <sheet name="Bedarf 06.01.2024" sheetId="10" r:id="rId13"/>
    <sheet name="Tabelle7" sheetId="15" r:id="rId14"/>
    <sheet name="Tabelle5" sheetId="13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15" l="1"/>
  <c r="D45" i="15"/>
  <c r="C45" i="15"/>
  <c r="B45" i="15"/>
  <c r="N34" i="15"/>
  <c r="J34" i="15"/>
  <c r="O33" i="15"/>
  <c r="N33" i="15"/>
  <c r="L33" i="15"/>
  <c r="K33" i="15"/>
  <c r="J33" i="15"/>
  <c r="C33" i="15"/>
  <c r="O32" i="15"/>
  <c r="N32" i="15"/>
  <c r="L32" i="15"/>
  <c r="K32" i="15"/>
  <c r="J32" i="15"/>
  <c r="G32" i="15"/>
  <c r="O31" i="15"/>
  <c r="N31" i="15"/>
  <c r="L31" i="15"/>
  <c r="K31" i="15"/>
  <c r="J31" i="15"/>
  <c r="G31" i="15"/>
  <c r="O30" i="15"/>
  <c r="N30" i="15"/>
  <c r="L30" i="15"/>
  <c r="K30" i="15"/>
  <c r="J30" i="15"/>
  <c r="G30" i="15"/>
  <c r="O29" i="15"/>
  <c r="N29" i="15"/>
  <c r="L29" i="15"/>
  <c r="K29" i="15"/>
  <c r="J29" i="15"/>
  <c r="G29" i="15"/>
  <c r="D29" i="15"/>
  <c r="P28" i="15"/>
  <c r="O28" i="15"/>
  <c r="N28" i="15"/>
  <c r="L28" i="15"/>
  <c r="K28" i="15"/>
  <c r="J28" i="15"/>
  <c r="G28" i="15"/>
  <c r="E28" i="15"/>
  <c r="P27" i="15"/>
  <c r="O27" i="15"/>
  <c r="N27" i="15"/>
  <c r="L27" i="15"/>
  <c r="K27" i="15"/>
  <c r="J27" i="15"/>
  <c r="G27" i="15"/>
  <c r="P26" i="15"/>
  <c r="O26" i="15"/>
  <c r="N26" i="15"/>
  <c r="L26" i="15"/>
  <c r="K26" i="15"/>
  <c r="J26" i="15"/>
  <c r="H26" i="15"/>
  <c r="G26" i="15"/>
  <c r="P25" i="15"/>
  <c r="O25" i="15"/>
  <c r="N25" i="15"/>
  <c r="L25" i="15"/>
  <c r="K25" i="15"/>
  <c r="J25" i="15"/>
  <c r="G25" i="15"/>
  <c r="P24" i="15"/>
  <c r="O24" i="15"/>
  <c r="N24" i="15"/>
  <c r="L24" i="15"/>
  <c r="K24" i="15"/>
  <c r="J24" i="15"/>
  <c r="G24" i="15"/>
  <c r="P23" i="15"/>
  <c r="O23" i="15"/>
  <c r="N23" i="15"/>
  <c r="L23" i="15"/>
  <c r="L34" i="15" s="1"/>
  <c r="K23" i="15"/>
  <c r="J23" i="15"/>
  <c r="G23" i="15"/>
  <c r="G22" i="15"/>
  <c r="G21" i="15"/>
  <c r="G20" i="15"/>
  <c r="G19" i="15"/>
  <c r="P18" i="15"/>
  <c r="L18" i="15"/>
  <c r="G18" i="15"/>
  <c r="G17" i="15"/>
  <c r="G16" i="15"/>
  <c r="G15" i="15"/>
  <c r="E15" i="15"/>
  <c r="F2" i="15" s="1"/>
  <c r="G14" i="15"/>
  <c r="G13" i="15"/>
  <c r="G12" i="15"/>
  <c r="G11" i="15"/>
  <c r="G10" i="15"/>
  <c r="G9" i="15"/>
  <c r="G8" i="15"/>
  <c r="G7" i="15"/>
  <c r="G6" i="15"/>
  <c r="F3" i="15"/>
  <c r="D28" i="15" s="1"/>
  <c r="A2" i="10"/>
  <c r="A3" i="10"/>
  <c r="I2" i="10" s="1"/>
  <c r="A35" i="10"/>
  <c r="I4" i="10" s="1"/>
  <c r="A4" i="10"/>
  <c r="I24" i="10" s="1"/>
  <c r="E45" i="14"/>
  <c r="D45" i="14"/>
  <c r="C45" i="14"/>
  <c r="B45" i="14"/>
  <c r="N34" i="14"/>
  <c r="J34" i="14"/>
  <c r="O33" i="14"/>
  <c r="N33" i="14"/>
  <c r="K33" i="14"/>
  <c r="J33" i="14"/>
  <c r="O32" i="14"/>
  <c r="N32" i="14"/>
  <c r="L32" i="14"/>
  <c r="K32" i="14"/>
  <c r="J32" i="14"/>
  <c r="G32" i="14"/>
  <c r="O31" i="14"/>
  <c r="N31" i="14"/>
  <c r="K31" i="14"/>
  <c r="J31" i="14"/>
  <c r="G31" i="14"/>
  <c r="O30" i="14"/>
  <c r="N30" i="14"/>
  <c r="K30" i="14"/>
  <c r="J30" i="14"/>
  <c r="G30" i="14"/>
  <c r="O29" i="14"/>
  <c r="N29" i="14"/>
  <c r="K29" i="14"/>
  <c r="J29" i="14"/>
  <c r="G29" i="14"/>
  <c r="D29" i="14"/>
  <c r="L33" i="14" s="1"/>
  <c r="O28" i="14"/>
  <c r="N28" i="14"/>
  <c r="K28" i="14"/>
  <c r="J28" i="14"/>
  <c r="G28" i="14"/>
  <c r="E28" i="14"/>
  <c r="O27" i="14"/>
  <c r="N27" i="14"/>
  <c r="K27" i="14"/>
  <c r="J27" i="14"/>
  <c r="G27" i="14"/>
  <c r="P26" i="14"/>
  <c r="O26" i="14"/>
  <c r="N26" i="14"/>
  <c r="K26" i="14"/>
  <c r="J26" i="14"/>
  <c r="G26" i="14"/>
  <c r="O25" i="14"/>
  <c r="N25" i="14"/>
  <c r="L25" i="14"/>
  <c r="K25" i="14"/>
  <c r="J25" i="14"/>
  <c r="G25" i="14"/>
  <c r="O24" i="14"/>
  <c r="N24" i="14"/>
  <c r="K24" i="14"/>
  <c r="J24" i="14"/>
  <c r="G24" i="14"/>
  <c r="O23" i="14"/>
  <c r="N23" i="14"/>
  <c r="L23" i="14"/>
  <c r="K23" i="14"/>
  <c r="J23" i="14"/>
  <c r="G23" i="14"/>
  <c r="G22" i="14"/>
  <c r="G21" i="14"/>
  <c r="G20" i="14"/>
  <c r="G19" i="14"/>
  <c r="P18" i="14"/>
  <c r="L18" i="14"/>
  <c r="G18" i="14"/>
  <c r="G17" i="14"/>
  <c r="G16" i="14"/>
  <c r="G15" i="14"/>
  <c r="E15" i="14"/>
  <c r="F2" i="14" s="1"/>
  <c r="G14" i="14"/>
  <c r="G13" i="14"/>
  <c r="G12" i="14"/>
  <c r="G11" i="14"/>
  <c r="G10" i="14"/>
  <c r="G9" i="14"/>
  <c r="G8" i="14"/>
  <c r="G7" i="14"/>
  <c r="G6" i="14"/>
  <c r="F3" i="14"/>
  <c r="D28" i="14" s="1"/>
  <c r="A49" i="10"/>
  <c r="A31" i="10"/>
  <c r="A19" i="10"/>
  <c r="I17" i="10" s="1"/>
  <c r="A33" i="10"/>
  <c r="I23" i="10" s="1"/>
  <c r="A21" i="10"/>
  <c r="A42" i="10"/>
  <c r="I28" i="10" s="1"/>
  <c r="A27" i="10"/>
  <c r="A45" i="10"/>
  <c r="I7" i="10" s="1"/>
  <c r="A7" i="10"/>
  <c r="I8" i="10" s="1"/>
  <c r="A41" i="10"/>
  <c r="I6" i="10" s="1"/>
  <c r="A39" i="10"/>
  <c r="E45" i="12"/>
  <c r="D45" i="12"/>
  <c r="C45" i="12"/>
  <c r="B45" i="12"/>
  <c r="N34" i="12"/>
  <c r="J34" i="12"/>
  <c r="O33" i="12"/>
  <c r="N33" i="12"/>
  <c r="K33" i="12"/>
  <c r="J33" i="12"/>
  <c r="O32" i="12"/>
  <c r="N32" i="12"/>
  <c r="K32" i="12"/>
  <c r="J32" i="12"/>
  <c r="G32" i="12"/>
  <c r="O31" i="12"/>
  <c r="N31" i="12"/>
  <c r="K31" i="12"/>
  <c r="J31" i="12"/>
  <c r="G31" i="12"/>
  <c r="O30" i="12"/>
  <c r="N30" i="12"/>
  <c r="K30" i="12"/>
  <c r="J30" i="12"/>
  <c r="G30" i="12"/>
  <c r="O29" i="12"/>
  <c r="N29" i="12"/>
  <c r="K29" i="12"/>
  <c r="J29" i="12"/>
  <c r="G29" i="12"/>
  <c r="D29" i="12"/>
  <c r="L31" i="12" s="1"/>
  <c r="O28" i="12"/>
  <c r="N28" i="12"/>
  <c r="K28" i="12"/>
  <c r="J28" i="12"/>
  <c r="G28" i="12"/>
  <c r="E28" i="12"/>
  <c r="O27" i="12"/>
  <c r="N27" i="12"/>
  <c r="L27" i="12"/>
  <c r="B21" i="10" s="1"/>
  <c r="K27" i="12"/>
  <c r="J27" i="12"/>
  <c r="G27" i="12"/>
  <c r="O26" i="12"/>
  <c r="N26" i="12"/>
  <c r="K26" i="12"/>
  <c r="J26" i="12"/>
  <c r="G26" i="12"/>
  <c r="O25" i="12"/>
  <c r="N25" i="12"/>
  <c r="K25" i="12"/>
  <c r="J25" i="12"/>
  <c r="G25" i="12"/>
  <c r="O24" i="12"/>
  <c r="N24" i="12"/>
  <c r="K24" i="12"/>
  <c r="J24" i="12"/>
  <c r="G24" i="12"/>
  <c r="O23" i="12"/>
  <c r="N23" i="12"/>
  <c r="K23" i="12"/>
  <c r="J23" i="12"/>
  <c r="G23" i="12"/>
  <c r="G22" i="12"/>
  <c r="G21" i="12"/>
  <c r="G20" i="12"/>
  <c r="G19" i="12"/>
  <c r="P18" i="12"/>
  <c r="L18" i="12"/>
  <c r="G18" i="12"/>
  <c r="G17" i="12"/>
  <c r="G16" i="12"/>
  <c r="G15" i="12"/>
  <c r="E15" i="12"/>
  <c r="F2" i="12" s="1"/>
  <c r="G14" i="12"/>
  <c r="G13" i="12"/>
  <c r="G12" i="12"/>
  <c r="G11" i="12"/>
  <c r="G10" i="12"/>
  <c r="G9" i="12"/>
  <c r="G8" i="12"/>
  <c r="G7" i="12"/>
  <c r="G6" i="12"/>
  <c r="F3" i="12"/>
  <c r="D28" i="12" s="1"/>
  <c r="A48" i="10"/>
  <c r="A8" i="10"/>
  <c r="I9" i="10" s="1"/>
  <c r="A43" i="10"/>
  <c r="I29" i="10" s="1"/>
  <c r="A30" i="10"/>
  <c r="A11" i="10"/>
  <c r="I11" i="10" s="1"/>
  <c r="A10" i="10"/>
  <c r="A20" i="10"/>
  <c r="I18" i="10" s="1"/>
  <c r="A26" i="10"/>
  <c r="A44" i="10"/>
  <c r="A38" i="10"/>
  <c r="I5" i="10" s="1"/>
  <c r="E45" i="13"/>
  <c r="D45" i="13"/>
  <c r="C45" i="13"/>
  <c r="B45" i="13"/>
  <c r="C35" i="13"/>
  <c r="H28" i="13" s="1"/>
  <c r="N34" i="13"/>
  <c r="J34" i="13"/>
  <c r="O33" i="13"/>
  <c r="N33" i="13"/>
  <c r="L33" i="13"/>
  <c r="K33" i="13"/>
  <c r="J33" i="13"/>
  <c r="C33" i="13"/>
  <c r="O32" i="13"/>
  <c r="N32" i="13"/>
  <c r="L32" i="13"/>
  <c r="K32" i="13"/>
  <c r="J32" i="13"/>
  <c r="G32" i="13"/>
  <c r="O31" i="13"/>
  <c r="N31" i="13"/>
  <c r="L31" i="13"/>
  <c r="K31" i="13"/>
  <c r="J31" i="13"/>
  <c r="G31" i="13"/>
  <c r="O30" i="13"/>
  <c r="N30" i="13"/>
  <c r="L30" i="13"/>
  <c r="K30" i="13"/>
  <c r="J30" i="13"/>
  <c r="G30" i="13"/>
  <c r="O29" i="13"/>
  <c r="N29" i="13"/>
  <c r="L29" i="13"/>
  <c r="K29" i="13"/>
  <c r="J29" i="13"/>
  <c r="G29" i="13"/>
  <c r="D29" i="13"/>
  <c r="P28" i="13"/>
  <c r="O28" i="13"/>
  <c r="N28" i="13"/>
  <c r="L28" i="13"/>
  <c r="K28" i="13"/>
  <c r="J28" i="13"/>
  <c r="G28" i="13"/>
  <c r="E28" i="13"/>
  <c r="P27" i="13"/>
  <c r="O27" i="13"/>
  <c r="N27" i="13"/>
  <c r="L27" i="13"/>
  <c r="K27" i="13"/>
  <c r="J27" i="13"/>
  <c r="G27" i="13"/>
  <c r="P26" i="13"/>
  <c r="O26" i="13"/>
  <c r="N26" i="13"/>
  <c r="L26" i="13"/>
  <c r="K26" i="13"/>
  <c r="J26" i="13"/>
  <c r="H26" i="13"/>
  <c r="G26" i="13"/>
  <c r="P25" i="13"/>
  <c r="O25" i="13"/>
  <c r="N25" i="13"/>
  <c r="L25" i="13"/>
  <c r="K25" i="13"/>
  <c r="J25" i="13"/>
  <c r="G25" i="13"/>
  <c r="P24" i="13"/>
  <c r="O24" i="13"/>
  <c r="N24" i="13"/>
  <c r="L24" i="13"/>
  <c r="K24" i="13"/>
  <c r="J24" i="13"/>
  <c r="G24" i="13"/>
  <c r="P23" i="13"/>
  <c r="O23" i="13"/>
  <c r="N23" i="13"/>
  <c r="L23" i="13"/>
  <c r="L34" i="13" s="1"/>
  <c r="K23" i="13"/>
  <c r="J23" i="13"/>
  <c r="G23" i="13"/>
  <c r="G22" i="13"/>
  <c r="G21" i="13"/>
  <c r="G20" i="13"/>
  <c r="G19" i="13"/>
  <c r="P18" i="13"/>
  <c r="L18" i="13"/>
  <c r="G18" i="13"/>
  <c r="G17" i="13"/>
  <c r="G16" i="13"/>
  <c r="G15" i="13"/>
  <c r="E15" i="13"/>
  <c r="G14" i="13"/>
  <c r="G13" i="13"/>
  <c r="G12" i="13"/>
  <c r="G11" i="13"/>
  <c r="G10" i="13"/>
  <c r="G9" i="13"/>
  <c r="G8" i="13"/>
  <c r="G7" i="13"/>
  <c r="G6" i="13"/>
  <c r="F3" i="13"/>
  <c r="D28" i="13" s="1"/>
  <c r="F2" i="13"/>
  <c r="D15" i="13" s="1"/>
  <c r="A15" i="10"/>
  <c r="A13" i="10"/>
  <c r="A29" i="10"/>
  <c r="A16" i="10"/>
  <c r="I14" i="10" s="1"/>
  <c r="A9" i="10"/>
  <c r="I10" i="10" s="1"/>
  <c r="A25" i="10"/>
  <c r="A32" i="10"/>
  <c r="I22" i="10" s="1"/>
  <c r="A24" i="10"/>
  <c r="A12" i="10"/>
  <c r="I12" i="10" s="1"/>
  <c r="A40" i="10"/>
  <c r="I27" i="10" s="1"/>
  <c r="A5" i="10"/>
  <c r="I25" i="10" s="1"/>
  <c r="A47" i="10"/>
  <c r="I31" i="10" s="1"/>
  <c r="A6" i="10"/>
  <c r="I26" i="10" s="1"/>
  <c r="A37" i="10"/>
  <c r="A34" i="10"/>
  <c r="I3" i="10" s="1"/>
  <c r="A36" i="10"/>
  <c r="E45" i="11"/>
  <c r="D45" i="11"/>
  <c r="C45" i="11"/>
  <c r="B45" i="11"/>
  <c r="N34" i="11"/>
  <c r="J34" i="11"/>
  <c r="O33" i="11"/>
  <c r="N33" i="11"/>
  <c r="K33" i="11"/>
  <c r="J33" i="11"/>
  <c r="O32" i="11"/>
  <c r="N32" i="11"/>
  <c r="K32" i="11"/>
  <c r="J32" i="11"/>
  <c r="G32" i="11"/>
  <c r="O31" i="11"/>
  <c r="N31" i="11"/>
  <c r="K31" i="11"/>
  <c r="J31" i="11"/>
  <c r="G31" i="11"/>
  <c r="O30" i="11"/>
  <c r="N30" i="11"/>
  <c r="K30" i="11"/>
  <c r="J30" i="11"/>
  <c r="G30" i="11"/>
  <c r="O29" i="11"/>
  <c r="N29" i="11"/>
  <c r="K29" i="11"/>
  <c r="J29" i="11"/>
  <c r="G29" i="11"/>
  <c r="D29" i="11"/>
  <c r="L32" i="11" s="1"/>
  <c r="O28" i="11"/>
  <c r="N28" i="11"/>
  <c r="K28" i="11"/>
  <c r="J28" i="11"/>
  <c r="G28" i="11"/>
  <c r="E28" i="11"/>
  <c r="P27" i="11"/>
  <c r="O27" i="11"/>
  <c r="N27" i="11"/>
  <c r="K27" i="11"/>
  <c r="J27" i="11"/>
  <c r="G27" i="11"/>
  <c r="O26" i="11"/>
  <c r="N26" i="11"/>
  <c r="K26" i="11"/>
  <c r="J26" i="11"/>
  <c r="G26" i="11"/>
  <c r="O25" i="11"/>
  <c r="N25" i="11"/>
  <c r="K25" i="11"/>
  <c r="J25" i="11"/>
  <c r="G25" i="11"/>
  <c r="O24" i="11"/>
  <c r="N24" i="11"/>
  <c r="L24" i="11"/>
  <c r="B30" i="10" s="1"/>
  <c r="K24" i="11"/>
  <c r="J24" i="11"/>
  <c r="G24" i="11"/>
  <c r="P23" i="11"/>
  <c r="O23" i="11"/>
  <c r="N23" i="11"/>
  <c r="K23" i="11"/>
  <c r="J23" i="11"/>
  <c r="G23" i="11"/>
  <c r="G22" i="11"/>
  <c r="G21" i="11"/>
  <c r="G20" i="11"/>
  <c r="G19" i="11"/>
  <c r="P18" i="11"/>
  <c r="L18" i="11"/>
  <c r="G18" i="11"/>
  <c r="G17" i="11"/>
  <c r="G16" i="11"/>
  <c r="G15" i="11"/>
  <c r="E15" i="11"/>
  <c r="F2" i="11" s="1"/>
  <c r="G14" i="11"/>
  <c r="G13" i="11"/>
  <c r="G12" i="11"/>
  <c r="G11" i="11"/>
  <c r="G10" i="11"/>
  <c r="G9" i="11"/>
  <c r="G8" i="11"/>
  <c r="G7" i="11"/>
  <c r="G6" i="11"/>
  <c r="F3" i="11"/>
  <c r="D28" i="11" s="1"/>
  <c r="A28" i="10"/>
  <c r="I21" i="10" s="1"/>
  <c r="A18" i="10"/>
  <c r="I16" i="10" s="1"/>
  <c r="A17" i="10"/>
  <c r="I15" i="10" s="1"/>
  <c r="A50" i="10"/>
  <c r="I32" i="10" s="1"/>
  <c r="A22" i="10"/>
  <c r="I19" i="10" s="1"/>
  <c r="A14" i="10"/>
  <c r="I13" i="10" s="1"/>
  <c r="A23" i="10"/>
  <c r="I20" i="10" s="1"/>
  <c r="A46" i="10"/>
  <c r="I30" i="10" s="1"/>
  <c r="E45" i="8"/>
  <c r="D45" i="8"/>
  <c r="C45" i="8"/>
  <c r="B45" i="8"/>
  <c r="N34" i="8"/>
  <c r="J34" i="8"/>
  <c r="O33" i="8"/>
  <c r="N33" i="8"/>
  <c r="K33" i="8"/>
  <c r="J33" i="8"/>
  <c r="O32" i="8"/>
  <c r="N32" i="8"/>
  <c r="K32" i="8"/>
  <c r="J32" i="8"/>
  <c r="G32" i="8"/>
  <c r="O31" i="8"/>
  <c r="N31" i="8"/>
  <c r="K31" i="8"/>
  <c r="J31" i="8"/>
  <c r="G31" i="8"/>
  <c r="O30" i="8"/>
  <c r="N30" i="8"/>
  <c r="K30" i="8"/>
  <c r="J30" i="8"/>
  <c r="G30" i="8"/>
  <c r="O29" i="8"/>
  <c r="N29" i="8"/>
  <c r="K29" i="8"/>
  <c r="J29" i="8"/>
  <c r="G29" i="8"/>
  <c r="D29" i="8"/>
  <c r="P24" i="8" s="1"/>
  <c r="B29" i="10" s="1"/>
  <c r="O28" i="8"/>
  <c r="N28" i="8"/>
  <c r="K28" i="8"/>
  <c r="J28" i="8"/>
  <c r="G28" i="8"/>
  <c r="E28" i="8"/>
  <c r="F3" i="8" s="1"/>
  <c r="D28" i="8" s="1"/>
  <c r="O27" i="8"/>
  <c r="N27" i="8"/>
  <c r="K27" i="8"/>
  <c r="J27" i="8"/>
  <c r="G27" i="8"/>
  <c r="O26" i="8"/>
  <c r="N26" i="8"/>
  <c r="K26" i="8"/>
  <c r="J26" i="8"/>
  <c r="G26" i="8"/>
  <c r="O25" i="8"/>
  <c r="N25" i="8"/>
  <c r="K25" i="8"/>
  <c r="J25" i="8"/>
  <c r="G25" i="8"/>
  <c r="O24" i="8"/>
  <c r="N24" i="8"/>
  <c r="K24" i="8"/>
  <c r="J24" i="8"/>
  <c r="G24" i="8"/>
  <c r="O23" i="8"/>
  <c r="N23" i="8"/>
  <c r="K23" i="8"/>
  <c r="J23" i="8"/>
  <c r="G23" i="8"/>
  <c r="G22" i="8"/>
  <c r="G21" i="8"/>
  <c r="G20" i="8"/>
  <c r="G19" i="8"/>
  <c r="P18" i="8"/>
  <c r="L18" i="8"/>
  <c r="G18" i="8"/>
  <c r="G17" i="8"/>
  <c r="G16" i="8"/>
  <c r="G15" i="8"/>
  <c r="E15" i="8"/>
  <c r="F2" i="8" s="1"/>
  <c r="D15" i="8" s="1"/>
  <c r="G14" i="8"/>
  <c r="G13" i="8"/>
  <c r="G12" i="8"/>
  <c r="G11" i="8"/>
  <c r="G10" i="8"/>
  <c r="G9" i="8"/>
  <c r="G8" i="8"/>
  <c r="G7" i="8"/>
  <c r="G6" i="8"/>
  <c r="L28" i="12" l="1"/>
  <c r="B42" i="10" s="1"/>
  <c r="J28" i="10" s="1"/>
  <c r="L33" i="12"/>
  <c r="L25" i="12"/>
  <c r="B19" i="10" s="1"/>
  <c r="J17" i="10" s="1"/>
  <c r="L29" i="12"/>
  <c r="P26" i="11"/>
  <c r="P25" i="11"/>
  <c r="L23" i="11"/>
  <c r="B26" i="10" s="1"/>
  <c r="C35" i="11"/>
  <c r="H28" i="11" s="1"/>
  <c r="C33" i="11"/>
  <c r="P28" i="11"/>
  <c r="L30" i="11"/>
  <c r="L23" i="8"/>
  <c r="B40" i="10" s="1"/>
  <c r="J27" i="10" s="1"/>
  <c r="D15" i="15"/>
  <c r="H2" i="15"/>
  <c r="C35" i="15"/>
  <c r="H28" i="15" s="1"/>
  <c r="C36" i="15"/>
  <c r="H29" i="15" s="1"/>
  <c r="P29" i="15"/>
  <c r="P34" i="15" s="1"/>
  <c r="P33" i="15"/>
  <c r="C37" i="15"/>
  <c r="H30" i="15" s="1"/>
  <c r="P30" i="15"/>
  <c r="P31" i="15"/>
  <c r="P32" i="15"/>
  <c r="C34" i="15"/>
  <c r="H27" i="15" s="1"/>
  <c r="C38" i="15"/>
  <c r="H31" i="15" s="1"/>
  <c r="C39" i="15"/>
  <c r="H32" i="15" s="1"/>
  <c r="J18" i="10"/>
  <c r="L24" i="14"/>
  <c r="P27" i="14"/>
  <c r="P28" i="14"/>
  <c r="L31" i="14"/>
  <c r="P25" i="14"/>
  <c r="C33" i="14"/>
  <c r="C36" i="14"/>
  <c r="H29" i="14" s="1"/>
  <c r="P24" i="14"/>
  <c r="L30" i="14"/>
  <c r="P23" i="14"/>
  <c r="L27" i="14"/>
  <c r="L28" i="14"/>
  <c r="L29" i="14"/>
  <c r="D15" i="14"/>
  <c r="H2" i="14"/>
  <c r="C35" i="14"/>
  <c r="H28" i="14" s="1"/>
  <c r="P29" i="14"/>
  <c r="P33" i="14"/>
  <c r="C37" i="14"/>
  <c r="H30" i="14" s="1"/>
  <c r="L26" i="14"/>
  <c r="P30" i="14"/>
  <c r="P31" i="14"/>
  <c r="P32" i="14"/>
  <c r="C34" i="14"/>
  <c r="C38" i="14"/>
  <c r="H31" i="14" s="1"/>
  <c r="C39" i="14"/>
  <c r="H32" i="14" s="1"/>
  <c r="L26" i="12"/>
  <c r="B33" i="10" s="1"/>
  <c r="J23" i="10" s="1"/>
  <c r="L24" i="12"/>
  <c r="B31" i="10" s="1"/>
  <c r="L32" i="12"/>
  <c r="L23" i="12"/>
  <c r="B27" i="10" s="1"/>
  <c r="P27" i="12"/>
  <c r="P28" i="12"/>
  <c r="P26" i="12"/>
  <c r="P24" i="12"/>
  <c r="C33" i="12"/>
  <c r="P23" i="12"/>
  <c r="L30" i="12"/>
  <c r="P25" i="12"/>
  <c r="D15" i="12"/>
  <c r="H2" i="12"/>
  <c r="C35" i="12"/>
  <c r="H28" i="12" s="1"/>
  <c r="C36" i="12"/>
  <c r="H29" i="12" s="1"/>
  <c r="P29" i="12"/>
  <c r="P33" i="12"/>
  <c r="C37" i="12"/>
  <c r="H30" i="12" s="1"/>
  <c r="P30" i="12"/>
  <c r="P31" i="12"/>
  <c r="P32" i="12"/>
  <c r="C34" i="12"/>
  <c r="H27" i="12" s="1"/>
  <c r="C38" i="12"/>
  <c r="H31" i="12" s="1"/>
  <c r="C39" i="12"/>
  <c r="H32" i="12" s="1"/>
  <c r="L31" i="11"/>
  <c r="P24" i="11"/>
  <c r="C39" i="11"/>
  <c r="H32" i="11" s="1"/>
  <c r="L27" i="11"/>
  <c r="B20" i="10" s="1"/>
  <c r="L28" i="11"/>
  <c r="B43" i="10" s="1"/>
  <c r="J29" i="10" s="1"/>
  <c r="L29" i="11"/>
  <c r="B8" i="10" s="1"/>
  <c r="J9" i="10" s="1"/>
  <c r="L25" i="11"/>
  <c r="B11" i="10" s="1"/>
  <c r="J11" i="10" s="1"/>
  <c r="L26" i="11"/>
  <c r="B10" i="10" s="1"/>
  <c r="L33" i="11"/>
  <c r="D11" i="13"/>
  <c r="D22" i="13"/>
  <c r="D27" i="13"/>
  <c r="D12" i="13"/>
  <c r="D30" i="13"/>
  <c r="D14" i="13"/>
  <c r="D10" i="13"/>
  <c r="D7" i="13"/>
  <c r="D21" i="13"/>
  <c r="D18" i="13"/>
  <c r="D13" i="13"/>
  <c r="D9" i="13"/>
  <c r="D5" i="13"/>
  <c r="H6" i="13" s="1"/>
  <c r="D20" i="13"/>
  <c r="D6" i="13"/>
  <c r="H7" i="13" s="1"/>
  <c r="D26" i="13"/>
  <c r="D25" i="13"/>
  <c r="D24" i="13"/>
  <c r="D23" i="13"/>
  <c r="D19" i="13"/>
  <c r="H8" i="13" s="1"/>
  <c r="D8" i="13"/>
  <c r="P34" i="13"/>
  <c r="C36" i="13"/>
  <c r="H29" i="13" s="1"/>
  <c r="P29" i="13"/>
  <c r="P33" i="13"/>
  <c r="C37" i="13"/>
  <c r="H30" i="13" s="1"/>
  <c r="P30" i="13"/>
  <c r="P31" i="13"/>
  <c r="P32" i="13"/>
  <c r="C34" i="13"/>
  <c r="H27" i="13" s="1"/>
  <c r="C38" i="13"/>
  <c r="H31" i="13" s="1"/>
  <c r="C39" i="13"/>
  <c r="H32" i="13" s="1"/>
  <c r="H2" i="13"/>
  <c r="L24" i="8"/>
  <c r="B32" i="10" s="1"/>
  <c r="J22" i="10" s="1"/>
  <c r="L29" i="8"/>
  <c r="P26" i="8"/>
  <c r="B9" i="10" s="1"/>
  <c r="J10" i="10" s="1"/>
  <c r="L33" i="8"/>
  <c r="L31" i="8"/>
  <c r="P23" i="8"/>
  <c r="B25" i="10" s="1"/>
  <c r="L27" i="8"/>
  <c r="L28" i="8"/>
  <c r="L32" i="8"/>
  <c r="L25" i="8"/>
  <c r="B24" i="10" s="1"/>
  <c r="P27" i="8"/>
  <c r="B13" i="10" s="1"/>
  <c r="J12" i="10" s="1"/>
  <c r="P28" i="8"/>
  <c r="B15" i="10" s="1"/>
  <c r="C33" i="8"/>
  <c r="B6" i="10" s="1"/>
  <c r="J26" i="10" s="1"/>
  <c r="P25" i="8"/>
  <c r="B16" i="10" s="1"/>
  <c r="J14" i="10" s="1"/>
  <c r="L30" i="8"/>
  <c r="D15" i="11"/>
  <c r="H2" i="11"/>
  <c r="C36" i="11"/>
  <c r="H29" i="11" s="1"/>
  <c r="P29" i="11"/>
  <c r="P33" i="11"/>
  <c r="C37" i="11"/>
  <c r="H30" i="11" s="1"/>
  <c r="P30" i="11"/>
  <c r="P31" i="11"/>
  <c r="P32" i="11"/>
  <c r="C34" i="11"/>
  <c r="H27" i="11" s="1"/>
  <c r="C38" i="11"/>
  <c r="H31" i="11" s="1"/>
  <c r="D11" i="8"/>
  <c r="D22" i="8"/>
  <c r="D30" i="8"/>
  <c r="D14" i="8"/>
  <c r="D10" i="8"/>
  <c r="D7" i="8"/>
  <c r="D9" i="8"/>
  <c r="D5" i="8"/>
  <c r="D21" i="8"/>
  <c r="D18" i="8"/>
  <c r="B34" i="10" s="1"/>
  <c r="J3" i="10" s="1"/>
  <c r="D13" i="8"/>
  <c r="D12" i="8"/>
  <c r="D20" i="8"/>
  <c r="D6" i="8"/>
  <c r="H7" i="8" s="1"/>
  <c r="D27" i="8"/>
  <c r="D26" i="8"/>
  <c r="D25" i="8"/>
  <c r="D24" i="8"/>
  <c r="D23" i="8"/>
  <c r="D19" i="8"/>
  <c r="D8" i="8"/>
  <c r="H2" i="8"/>
  <c r="H26" i="8"/>
  <c r="C35" i="8"/>
  <c r="C36" i="8"/>
  <c r="H29" i="8" s="1"/>
  <c r="P29" i="8"/>
  <c r="P33" i="8"/>
  <c r="C37" i="8"/>
  <c r="H30" i="8" s="1"/>
  <c r="L26" i="8"/>
  <c r="B12" i="10" s="1"/>
  <c r="P30" i="8"/>
  <c r="P31" i="8"/>
  <c r="P32" i="8"/>
  <c r="C34" i="8"/>
  <c r="C38" i="8"/>
  <c r="H31" i="8" s="1"/>
  <c r="C39" i="8"/>
  <c r="H32" i="8" s="1"/>
  <c r="C8" i="5"/>
  <c r="G9" i="5" s="1"/>
  <c r="C7" i="5"/>
  <c r="G8" i="5" s="1"/>
  <c r="C6" i="5"/>
  <c r="G7" i="5" s="1"/>
  <c r="C5" i="5"/>
  <c r="G6" i="5" s="1"/>
  <c r="E45" i="7"/>
  <c r="D45" i="7"/>
  <c r="C45" i="7"/>
  <c r="B45" i="7"/>
  <c r="N34" i="7"/>
  <c r="J34" i="7"/>
  <c r="O33" i="7"/>
  <c r="N33" i="7"/>
  <c r="K33" i="7"/>
  <c r="J33" i="7"/>
  <c r="O32" i="7"/>
  <c r="N32" i="7"/>
  <c r="K32" i="7"/>
  <c r="J32" i="7"/>
  <c r="G32" i="7"/>
  <c r="O31" i="7"/>
  <c r="N31" i="7"/>
  <c r="K31" i="7"/>
  <c r="J31" i="7"/>
  <c r="G31" i="7"/>
  <c r="O30" i="7"/>
  <c r="N30" i="7"/>
  <c r="K30" i="7"/>
  <c r="J30" i="7"/>
  <c r="G30" i="7"/>
  <c r="O29" i="7"/>
  <c r="N29" i="7"/>
  <c r="K29" i="7"/>
  <c r="J29" i="7"/>
  <c r="G29" i="7"/>
  <c r="D29" i="7"/>
  <c r="L33" i="7" s="1"/>
  <c r="O28" i="7"/>
  <c r="N28" i="7"/>
  <c r="K28" i="7"/>
  <c r="J28" i="7"/>
  <c r="G28" i="7"/>
  <c r="E28" i="7"/>
  <c r="O27" i="7"/>
  <c r="N27" i="7"/>
  <c r="K27" i="7"/>
  <c r="J27" i="7"/>
  <c r="G27" i="7"/>
  <c r="O26" i="7"/>
  <c r="N26" i="7"/>
  <c r="K26" i="7"/>
  <c r="J26" i="7"/>
  <c r="G26" i="7"/>
  <c r="O25" i="7"/>
  <c r="N25" i="7"/>
  <c r="K25" i="7"/>
  <c r="J25" i="7"/>
  <c r="G25" i="7"/>
  <c r="O24" i="7"/>
  <c r="N24" i="7"/>
  <c r="K24" i="7"/>
  <c r="J24" i="7"/>
  <c r="G24" i="7"/>
  <c r="O23" i="7"/>
  <c r="N23" i="7"/>
  <c r="K23" i="7"/>
  <c r="J23" i="7"/>
  <c r="G23" i="7"/>
  <c r="G22" i="7"/>
  <c r="G21" i="7"/>
  <c r="G20" i="7"/>
  <c r="G19" i="7"/>
  <c r="P18" i="7"/>
  <c r="L18" i="7"/>
  <c r="G18" i="7"/>
  <c r="G17" i="7"/>
  <c r="G16" i="7"/>
  <c r="G15" i="7"/>
  <c r="E15" i="7"/>
  <c r="F2" i="7" s="1"/>
  <c r="D15" i="7" s="1"/>
  <c r="G14" i="7"/>
  <c r="G13" i="7"/>
  <c r="G12" i="7"/>
  <c r="G11" i="7"/>
  <c r="G10" i="7"/>
  <c r="G9" i="7"/>
  <c r="G8" i="7"/>
  <c r="G7" i="7"/>
  <c r="G6" i="7"/>
  <c r="F3" i="7"/>
  <c r="D28" i="7" s="1"/>
  <c r="D29" i="3"/>
  <c r="E45" i="6"/>
  <c r="D45" i="6"/>
  <c r="C45" i="6"/>
  <c r="B45" i="6"/>
  <c r="N34" i="6"/>
  <c r="J34" i="6"/>
  <c r="O33" i="6"/>
  <c r="N33" i="6"/>
  <c r="K33" i="6"/>
  <c r="J33" i="6"/>
  <c r="O32" i="6"/>
  <c r="N32" i="6"/>
  <c r="K32" i="6"/>
  <c r="J32" i="6"/>
  <c r="G32" i="6"/>
  <c r="O31" i="6"/>
  <c r="N31" i="6"/>
  <c r="K31" i="6"/>
  <c r="J31" i="6"/>
  <c r="G31" i="6"/>
  <c r="O30" i="6"/>
  <c r="N30" i="6"/>
  <c r="K30" i="6"/>
  <c r="J30" i="6"/>
  <c r="G30" i="6"/>
  <c r="O29" i="6"/>
  <c r="N29" i="6"/>
  <c r="K29" i="6"/>
  <c r="J29" i="6"/>
  <c r="G29" i="6"/>
  <c r="D29" i="6"/>
  <c r="P28" i="6" s="1"/>
  <c r="O28" i="6"/>
  <c r="N28" i="6"/>
  <c r="K28" i="6"/>
  <c r="J28" i="6"/>
  <c r="G28" i="6"/>
  <c r="E28" i="6"/>
  <c r="F3" i="6" s="1"/>
  <c r="D28" i="6" s="1"/>
  <c r="O27" i="6"/>
  <c r="N27" i="6"/>
  <c r="K27" i="6"/>
  <c r="J27" i="6"/>
  <c r="G27" i="6"/>
  <c r="O26" i="6"/>
  <c r="N26" i="6"/>
  <c r="K26" i="6"/>
  <c r="J26" i="6"/>
  <c r="G26" i="6"/>
  <c r="O25" i="6"/>
  <c r="N25" i="6"/>
  <c r="K25" i="6"/>
  <c r="J25" i="6"/>
  <c r="G25" i="6"/>
  <c r="O24" i="6"/>
  <c r="N24" i="6"/>
  <c r="K24" i="6"/>
  <c r="J24" i="6"/>
  <c r="G24" i="6"/>
  <c r="O23" i="6"/>
  <c r="N23" i="6"/>
  <c r="K23" i="6"/>
  <c r="J23" i="6"/>
  <c r="G23" i="6"/>
  <c r="G22" i="6"/>
  <c r="G21" i="6"/>
  <c r="G20" i="6"/>
  <c r="G19" i="6"/>
  <c r="P18" i="6"/>
  <c r="L18" i="6"/>
  <c r="G18" i="6"/>
  <c r="G17" i="6"/>
  <c r="G16" i="6"/>
  <c r="G15" i="6"/>
  <c r="E15" i="6"/>
  <c r="F2" i="6" s="1"/>
  <c r="G14" i="6"/>
  <c r="G13" i="6"/>
  <c r="G12" i="6"/>
  <c r="G11" i="6"/>
  <c r="G10" i="6"/>
  <c r="G9" i="6"/>
  <c r="G8" i="6"/>
  <c r="G7" i="6"/>
  <c r="G6" i="6"/>
  <c r="E45" i="5"/>
  <c r="D45" i="5"/>
  <c r="C45" i="5"/>
  <c r="B45" i="5"/>
  <c r="N34" i="5"/>
  <c r="J34" i="5"/>
  <c r="O33" i="5"/>
  <c r="N33" i="5"/>
  <c r="K33" i="5"/>
  <c r="J33" i="5"/>
  <c r="O32" i="5"/>
  <c r="N32" i="5"/>
  <c r="K32" i="5"/>
  <c r="J32" i="5"/>
  <c r="G32" i="5"/>
  <c r="O31" i="5"/>
  <c r="N31" i="5"/>
  <c r="K31" i="5"/>
  <c r="J31" i="5"/>
  <c r="G31" i="5"/>
  <c r="O30" i="5"/>
  <c r="N30" i="5"/>
  <c r="K30" i="5"/>
  <c r="J30" i="5"/>
  <c r="G30" i="5"/>
  <c r="O29" i="5"/>
  <c r="N29" i="5"/>
  <c r="K29" i="5"/>
  <c r="J29" i="5"/>
  <c r="G29" i="5"/>
  <c r="D29" i="5"/>
  <c r="C38" i="5" s="1"/>
  <c r="H31" i="5" s="1"/>
  <c r="O28" i="5"/>
  <c r="N28" i="5"/>
  <c r="K28" i="5"/>
  <c r="J28" i="5"/>
  <c r="G28" i="5"/>
  <c r="E28" i="5"/>
  <c r="O27" i="5"/>
  <c r="N27" i="5"/>
  <c r="K27" i="5"/>
  <c r="J27" i="5"/>
  <c r="G27" i="5"/>
  <c r="O26" i="5"/>
  <c r="N26" i="5"/>
  <c r="K26" i="5"/>
  <c r="J26" i="5"/>
  <c r="G26" i="5"/>
  <c r="O25" i="5"/>
  <c r="N25" i="5"/>
  <c r="K25" i="5"/>
  <c r="J25" i="5"/>
  <c r="G25" i="5"/>
  <c r="O24" i="5"/>
  <c r="N24" i="5"/>
  <c r="K24" i="5"/>
  <c r="J24" i="5"/>
  <c r="G24" i="5"/>
  <c r="O23" i="5"/>
  <c r="N23" i="5"/>
  <c r="K23" i="5"/>
  <c r="J23" i="5"/>
  <c r="G23" i="5"/>
  <c r="G22" i="5"/>
  <c r="G21" i="5"/>
  <c r="G20" i="5"/>
  <c r="G19" i="5"/>
  <c r="P18" i="5"/>
  <c r="L18" i="5"/>
  <c r="G18" i="5"/>
  <c r="G17" i="5"/>
  <c r="G16" i="5"/>
  <c r="G15" i="5"/>
  <c r="G14" i="5"/>
  <c r="G13" i="5"/>
  <c r="G12" i="5"/>
  <c r="G11" i="5"/>
  <c r="G10" i="5"/>
  <c r="F3" i="5"/>
  <c r="D28" i="5" s="1"/>
  <c r="E45" i="4"/>
  <c r="D45" i="4"/>
  <c r="C45" i="4"/>
  <c r="B45" i="4"/>
  <c r="N34" i="4"/>
  <c r="J34" i="4"/>
  <c r="O33" i="4"/>
  <c r="N33" i="4"/>
  <c r="K33" i="4"/>
  <c r="J33" i="4"/>
  <c r="O32" i="4"/>
  <c r="N32" i="4"/>
  <c r="K32" i="4"/>
  <c r="J32" i="4"/>
  <c r="G32" i="4"/>
  <c r="O31" i="4"/>
  <c r="N31" i="4"/>
  <c r="K31" i="4"/>
  <c r="J31" i="4"/>
  <c r="G31" i="4"/>
  <c r="O30" i="4"/>
  <c r="N30" i="4"/>
  <c r="K30" i="4"/>
  <c r="J30" i="4"/>
  <c r="G30" i="4"/>
  <c r="O29" i="4"/>
  <c r="N29" i="4"/>
  <c r="K29" i="4"/>
  <c r="J29" i="4"/>
  <c r="G29" i="4"/>
  <c r="D29" i="4"/>
  <c r="L30" i="4" s="1"/>
  <c r="O28" i="4"/>
  <c r="N28" i="4"/>
  <c r="K28" i="4"/>
  <c r="J28" i="4"/>
  <c r="G28" i="4"/>
  <c r="E28" i="4"/>
  <c r="O27" i="4"/>
  <c r="N27" i="4"/>
  <c r="K27" i="4"/>
  <c r="J27" i="4"/>
  <c r="G27" i="4"/>
  <c r="O26" i="4"/>
  <c r="N26" i="4"/>
  <c r="K26" i="4"/>
  <c r="J26" i="4"/>
  <c r="G26" i="4"/>
  <c r="O25" i="4"/>
  <c r="N25" i="4"/>
  <c r="K25" i="4"/>
  <c r="J25" i="4"/>
  <c r="G25" i="4"/>
  <c r="O24" i="4"/>
  <c r="N24" i="4"/>
  <c r="K24" i="4"/>
  <c r="J24" i="4"/>
  <c r="G24" i="4"/>
  <c r="O23" i="4"/>
  <c r="N23" i="4"/>
  <c r="K23" i="4"/>
  <c r="J23" i="4"/>
  <c r="G23" i="4"/>
  <c r="G22" i="4"/>
  <c r="G21" i="4"/>
  <c r="G20" i="4"/>
  <c r="G19" i="4"/>
  <c r="P18" i="4"/>
  <c r="L18" i="4"/>
  <c r="G18" i="4"/>
  <c r="G17" i="4"/>
  <c r="G16" i="4"/>
  <c r="G15" i="4"/>
  <c r="E15" i="4"/>
  <c r="F2" i="4" s="1"/>
  <c r="D15" i="4" s="1"/>
  <c r="G14" i="4"/>
  <c r="G13" i="4"/>
  <c r="G12" i="4"/>
  <c r="G11" i="4"/>
  <c r="G10" i="4"/>
  <c r="G9" i="4"/>
  <c r="G8" i="4"/>
  <c r="G7" i="4"/>
  <c r="G6" i="4"/>
  <c r="F3" i="4"/>
  <c r="D28" i="4" s="1"/>
  <c r="E45" i="3"/>
  <c r="D45" i="3"/>
  <c r="C45" i="3"/>
  <c r="B45" i="3"/>
  <c r="N34" i="3"/>
  <c r="J34" i="3"/>
  <c r="O33" i="3"/>
  <c r="N33" i="3"/>
  <c r="K33" i="3"/>
  <c r="J33" i="3"/>
  <c r="O32" i="3"/>
  <c r="N32" i="3"/>
  <c r="K32" i="3"/>
  <c r="J32" i="3"/>
  <c r="G32" i="3"/>
  <c r="O31" i="3"/>
  <c r="N31" i="3"/>
  <c r="K31" i="3"/>
  <c r="J31" i="3"/>
  <c r="G31" i="3"/>
  <c r="O30" i="3"/>
  <c r="N30" i="3"/>
  <c r="K30" i="3"/>
  <c r="J30" i="3"/>
  <c r="G30" i="3"/>
  <c r="O29" i="3"/>
  <c r="N29" i="3"/>
  <c r="K29" i="3"/>
  <c r="J29" i="3"/>
  <c r="G29" i="3"/>
  <c r="O28" i="3"/>
  <c r="N28" i="3"/>
  <c r="K28" i="3"/>
  <c r="J28" i="3"/>
  <c r="G28" i="3"/>
  <c r="E28" i="3"/>
  <c r="F3" i="3" s="1"/>
  <c r="D28" i="3" s="1"/>
  <c r="O27" i="3"/>
  <c r="N27" i="3"/>
  <c r="K27" i="3"/>
  <c r="J27" i="3"/>
  <c r="G27" i="3"/>
  <c r="O26" i="3"/>
  <c r="N26" i="3"/>
  <c r="K26" i="3"/>
  <c r="J26" i="3"/>
  <c r="G26" i="3"/>
  <c r="O25" i="3"/>
  <c r="N25" i="3"/>
  <c r="K25" i="3"/>
  <c r="J25" i="3"/>
  <c r="G25" i="3"/>
  <c r="O24" i="3"/>
  <c r="N24" i="3"/>
  <c r="K24" i="3"/>
  <c r="J24" i="3"/>
  <c r="G24" i="3"/>
  <c r="O23" i="3"/>
  <c r="N23" i="3"/>
  <c r="K23" i="3"/>
  <c r="J23" i="3"/>
  <c r="G23" i="3"/>
  <c r="G22" i="3"/>
  <c r="G21" i="3"/>
  <c r="G20" i="3"/>
  <c r="G19" i="3"/>
  <c r="P18" i="3"/>
  <c r="L18" i="3"/>
  <c r="G18" i="3"/>
  <c r="G17" i="3"/>
  <c r="G16" i="3"/>
  <c r="G15" i="3"/>
  <c r="E15" i="3"/>
  <c r="F2" i="3" s="1"/>
  <c r="G14" i="3"/>
  <c r="G13" i="3"/>
  <c r="G12" i="3"/>
  <c r="G11" i="3"/>
  <c r="G10" i="3"/>
  <c r="G9" i="3"/>
  <c r="G8" i="3"/>
  <c r="G7" i="3"/>
  <c r="G6" i="3"/>
  <c r="E45" i="2"/>
  <c r="D45" i="2"/>
  <c r="C45" i="2"/>
  <c r="B45" i="2"/>
  <c r="N34" i="2"/>
  <c r="J34" i="2"/>
  <c r="O33" i="2"/>
  <c r="N33" i="2"/>
  <c r="K33" i="2"/>
  <c r="J33" i="2"/>
  <c r="O32" i="2"/>
  <c r="N32" i="2"/>
  <c r="K32" i="2"/>
  <c r="J32" i="2"/>
  <c r="G32" i="2"/>
  <c r="O31" i="2"/>
  <c r="N31" i="2"/>
  <c r="K31" i="2"/>
  <c r="J31" i="2"/>
  <c r="G31" i="2"/>
  <c r="O30" i="2"/>
  <c r="N30" i="2"/>
  <c r="K30" i="2"/>
  <c r="J30" i="2"/>
  <c r="G30" i="2"/>
  <c r="O29" i="2"/>
  <c r="N29" i="2"/>
  <c r="K29" i="2"/>
  <c r="J29" i="2"/>
  <c r="G29" i="2"/>
  <c r="D29" i="2"/>
  <c r="L32" i="2" s="1"/>
  <c r="O28" i="2"/>
  <c r="N28" i="2"/>
  <c r="K28" i="2"/>
  <c r="J28" i="2"/>
  <c r="G28" i="2"/>
  <c r="E28" i="2"/>
  <c r="O27" i="2"/>
  <c r="N27" i="2"/>
  <c r="K27" i="2"/>
  <c r="J27" i="2"/>
  <c r="G27" i="2"/>
  <c r="O26" i="2"/>
  <c r="N26" i="2"/>
  <c r="K26" i="2"/>
  <c r="J26" i="2"/>
  <c r="G26" i="2"/>
  <c r="O25" i="2"/>
  <c r="N25" i="2"/>
  <c r="K25" i="2"/>
  <c r="J25" i="2"/>
  <c r="G25" i="2"/>
  <c r="O24" i="2"/>
  <c r="N24" i="2"/>
  <c r="K24" i="2"/>
  <c r="J24" i="2"/>
  <c r="G24" i="2"/>
  <c r="O23" i="2"/>
  <c r="N23" i="2"/>
  <c r="K23" i="2"/>
  <c r="J23" i="2"/>
  <c r="G23" i="2"/>
  <c r="G22" i="2"/>
  <c r="G21" i="2"/>
  <c r="G20" i="2"/>
  <c r="G19" i="2"/>
  <c r="P18" i="2"/>
  <c r="L18" i="2"/>
  <c r="G18" i="2"/>
  <c r="G17" i="2"/>
  <c r="G16" i="2"/>
  <c r="G15" i="2"/>
  <c r="E15" i="2"/>
  <c r="F2" i="2" s="1"/>
  <c r="G14" i="2"/>
  <c r="G13" i="2"/>
  <c r="G12" i="2"/>
  <c r="G11" i="2"/>
  <c r="G10" i="2"/>
  <c r="G9" i="2"/>
  <c r="G8" i="2"/>
  <c r="G7" i="2"/>
  <c r="G6" i="2"/>
  <c r="F3" i="2"/>
  <c r="D28" i="2" s="1"/>
  <c r="G27" i="1"/>
  <c r="G28" i="1"/>
  <c r="G29" i="1"/>
  <c r="G30" i="1"/>
  <c r="G31" i="1"/>
  <c r="G32" i="1"/>
  <c r="G26" i="1"/>
  <c r="G17" i="1"/>
  <c r="G18" i="1"/>
  <c r="G19" i="1"/>
  <c r="G20" i="1"/>
  <c r="G21" i="1"/>
  <c r="G22" i="1"/>
  <c r="G23" i="1"/>
  <c r="G24" i="1"/>
  <c r="G25" i="1"/>
  <c r="G16" i="1"/>
  <c r="G15" i="1"/>
  <c r="G8" i="1"/>
  <c r="G9" i="1"/>
  <c r="G10" i="1"/>
  <c r="G11" i="1"/>
  <c r="G12" i="1"/>
  <c r="G13" i="1"/>
  <c r="G14" i="1"/>
  <c r="O32" i="1"/>
  <c r="O23" i="1"/>
  <c r="P18" i="1"/>
  <c r="J28" i="1"/>
  <c r="K28" i="1"/>
  <c r="N28" i="1"/>
  <c r="O28" i="1"/>
  <c r="J29" i="1"/>
  <c r="K29" i="1"/>
  <c r="N29" i="1"/>
  <c r="O29" i="1"/>
  <c r="J30" i="1"/>
  <c r="K30" i="1"/>
  <c r="N30" i="1"/>
  <c r="O30" i="1"/>
  <c r="J31" i="1"/>
  <c r="K31" i="1"/>
  <c r="N31" i="1"/>
  <c r="O31" i="1"/>
  <c r="J32" i="1"/>
  <c r="K32" i="1"/>
  <c r="N32" i="1"/>
  <c r="J33" i="1"/>
  <c r="K33" i="1"/>
  <c r="N33" i="1"/>
  <c r="O33" i="1"/>
  <c r="E45" i="1"/>
  <c r="D45" i="1"/>
  <c r="C45" i="1"/>
  <c r="B45" i="1"/>
  <c r="N34" i="1"/>
  <c r="O27" i="1"/>
  <c r="N27" i="1"/>
  <c r="O26" i="1"/>
  <c r="N26" i="1"/>
  <c r="O25" i="1"/>
  <c r="N25" i="1"/>
  <c r="O24" i="1"/>
  <c r="N24" i="1"/>
  <c r="N23" i="1"/>
  <c r="E28" i="1"/>
  <c r="F3" i="1" s="1"/>
  <c r="D28" i="1" s="1"/>
  <c r="E15" i="1"/>
  <c r="F2" i="1" s="1"/>
  <c r="D15" i="1" s="1"/>
  <c r="D22" i="1" s="1"/>
  <c r="D29" i="1"/>
  <c r="L30" i="1" s="1"/>
  <c r="G7" i="1"/>
  <c r="K24" i="1"/>
  <c r="K25" i="1"/>
  <c r="K26" i="1"/>
  <c r="K27" i="1"/>
  <c r="K23" i="1"/>
  <c r="J34" i="1"/>
  <c r="J27" i="1"/>
  <c r="J26" i="1"/>
  <c r="J25" i="1"/>
  <c r="J24" i="1"/>
  <c r="J23" i="1"/>
  <c r="G6" i="1"/>
  <c r="H26" i="14" l="1"/>
  <c r="B4" i="10"/>
  <c r="J24" i="10" s="1"/>
  <c r="H26" i="12"/>
  <c r="B49" i="10"/>
  <c r="H26" i="11"/>
  <c r="B48" i="10"/>
  <c r="H6" i="8"/>
  <c r="B36" i="10"/>
  <c r="H8" i="8"/>
  <c r="B37" i="10"/>
  <c r="H28" i="8"/>
  <c r="B47" i="10"/>
  <c r="H27" i="8"/>
  <c r="B5" i="10"/>
  <c r="J25" i="10" s="1"/>
  <c r="C40" i="15"/>
  <c r="D11" i="15"/>
  <c r="D23" i="15"/>
  <c r="D22" i="15"/>
  <c r="D24" i="15"/>
  <c r="D30" i="15"/>
  <c r="D14" i="15"/>
  <c r="D10" i="15"/>
  <c r="D7" i="15"/>
  <c r="D19" i="15"/>
  <c r="H8" i="15" s="1"/>
  <c r="D21" i="15"/>
  <c r="D18" i="15"/>
  <c r="D13" i="15"/>
  <c r="D9" i="15"/>
  <c r="D25" i="15"/>
  <c r="D20" i="15"/>
  <c r="D6" i="15"/>
  <c r="H7" i="15" s="1"/>
  <c r="D8" i="15"/>
  <c r="D27" i="15"/>
  <c r="D12" i="15"/>
  <c r="D5" i="15"/>
  <c r="H6" i="15" s="1"/>
  <c r="D26" i="15"/>
  <c r="P34" i="14"/>
  <c r="L34" i="14"/>
  <c r="C40" i="14"/>
  <c r="H27" i="14"/>
  <c r="D11" i="14"/>
  <c r="D22" i="14"/>
  <c r="D25" i="14"/>
  <c r="D30" i="14"/>
  <c r="D14" i="14"/>
  <c r="D10" i="14"/>
  <c r="D7" i="14"/>
  <c r="D13" i="14"/>
  <c r="D5" i="14"/>
  <c r="H6" i="14" s="1"/>
  <c r="D19" i="14"/>
  <c r="H8" i="14" s="1"/>
  <c r="D8" i="14"/>
  <c r="D21" i="14"/>
  <c r="D18" i="14"/>
  <c r="D9" i="14"/>
  <c r="D24" i="14"/>
  <c r="D20" i="14"/>
  <c r="D6" i="14"/>
  <c r="H7" i="14" s="1"/>
  <c r="D27" i="14"/>
  <c r="D12" i="14"/>
  <c r="D26" i="14"/>
  <c r="D23" i="14"/>
  <c r="L34" i="12"/>
  <c r="P34" i="12"/>
  <c r="D11" i="12"/>
  <c r="D24" i="12"/>
  <c r="D22" i="12"/>
  <c r="D26" i="12"/>
  <c r="D30" i="12"/>
  <c r="D14" i="12"/>
  <c r="D10" i="12"/>
  <c r="D7" i="12"/>
  <c r="B7" i="10" s="1"/>
  <c r="J8" i="10" s="1"/>
  <c r="D19" i="12"/>
  <c r="H8" i="12" s="1"/>
  <c r="D8" i="12"/>
  <c r="B41" i="10" s="1"/>
  <c r="J6" i="10" s="1"/>
  <c r="D21" i="12"/>
  <c r="D18" i="12"/>
  <c r="D25" i="12"/>
  <c r="D13" i="12"/>
  <c r="D9" i="12"/>
  <c r="D23" i="12"/>
  <c r="D20" i="12"/>
  <c r="D6" i="12"/>
  <c r="D27" i="12"/>
  <c r="D12" i="12"/>
  <c r="D5" i="12"/>
  <c r="C40" i="12"/>
  <c r="L34" i="11"/>
  <c r="P34" i="11"/>
  <c r="C40" i="13"/>
  <c r="L34" i="8"/>
  <c r="P34" i="8"/>
  <c r="C40" i="11"/>
  <c r="D11" i="11"/>
  <c r="D25" i="11"/>
  <c r="D22" i="11"/>
  <c r="D23" i="11"/>
  <c r="D30" i="11"/>
  <c r="D14" i="11"/>
  <c r="D10" i="11"/>
  <c r="D7" i="11"/>
  <c r="D20" i="11"/>
  <c r="D6" i="11"/>
  <c r="D26" i="11"/>
  <c r="D8" i="11"/>
  <c r="D21" i="11"/>
  <c r="D18" i="11"/>
  <c r="D13" i="11"/>
  <c r="D9" i="11"/>
  <c r="D24" i="11"/>
  <c r="D27" i="11"/>
  <c r="D12" i="11"/>
  <c r="D5" i="11"/>
  <c r="D19" i="11"/>
  <c r="H8" i="11" s="1"/>
  <c r="L24" i="7"/>
  <c r="L25" i="7"/>
  <c r="P27" i="7"/>
  <c r="B50" i="10" s="1"/>
  <c r="J32" i="10" s="1"/>
  <c r="P28" i="7"/>
  <c r="B22" i="10" s="1"/>
  <c r="J19" i="10" s="1"/>
  <c r="L32" i="7"/>
  <c r="L23" i="7"/>
  <c r="L31" i="7"/>
  <c r="P25" i="7"/>
  <c r="B18" i="10" s="1"/>
  <c r="J16" i="10" s="1"/>
  <c r="C33" i="7"/>
  <c r="C36" i="7"/>
  <c r="H29" i="7" s="1"/>
  <c r="P24" i="7"/>
  <c r="B28" i="10" s="1"/>
  <c r="J21" i="10" s="1"/>
  <c r="L30" i="7"/>
  <c r="C39" i="7"/>
  <c r="H32" i="7" s="1"/>
  <c r="P26" i="7"/>
  <c r="B17" i="10" s="1"/>
  <c r="J15" i="10" s="1"/>
  <c r="P23" i="7"/>
  <c r="B23" i="10" s="1"/>
  <c r="J20" i="10" s="1"/>
  <c r="L27" i="7"/>
  <c r="L28" i="7"/>
  <c r="L29" i="7"/>
  <c r="C40" i="8"/>
  <c r="L23" i="5"/>
  <c r="P24" i="5"/>
  <c r="L30" i="5"/>
  <c r="P27" i="5"/>
  <c r="C34" i="5"/>
  <c r="H27" i="5" s="1"/>
  <c r="L27" i="5"/>
  <c r="C35" i="5"/>
  <c r="H28" i="5" s="1"/>
  <c r="L31" i="5"/>
  <c r="E15" i="5"/>
  <c r="F2" i="5" s="1"/>
  <c r="H2" i="5" s="1"/>
  <c r="L33" i="5"/>
  <c r="P23" i="5"/>
  <c r="L32" i="5"/>
  <c r="L25" i="5"/>
  <c r="L26" i="5"/>
  <c r="L28" i="5"/>
  <c r="L29" i="5"/>
  <c r="P32" i="5"/>
  <c r="L24" i="5"/>
  <c r="P30" i="5"/>
  <c r="P31" i="5"/>
  <c r="C33" i="5"/>
  <c r="H26" i="5" s="1"/>
  <c r="P25" i="5"/>
  <c r="P26" i="5"/>
  <c r="P28" i="5"/>
  <c r="D11" i="7"/>
  <c r="D22" i="7"/>
  <c r="D30" i="7"/>
  <c r="D14" i="7"/>
  <c r="D10" i="7"/>
  <c r="D7" i="7"/>
  <c r="B2" i="10" s="1"/>
  <c r="D13" i="7"/>
  <c r="D21" i="7"/>
  <c r="D18" i="7"/>
  <c r="D9" i="7"/>
  <c r="D20" i="7"/>
  <c r="D6" i="7"/>
  <c r="D25" i="7"/>
  <c r="D23" i="7"/>
  <c r="D8" i="7"/>
  <c r="D27" i="7"/>
  <c r="D12" i="7"/>
  <c r="D5" i="7"/>
  <c r="D26" i="7"/>
  <c r="D24" i="7"/>
  <c r="D19" i="7"/>
  <c r="H8" i="7" s="1"/>
  <c r="C35" i="7"/>
  <c r="H28" i="7" s="1"/>
  <c r="P29" i="7"/>
  <c r="B14" i="10" s="1"/>
  <c r="J13" i="10" s="1"/>
  <c r="P33" i="7"/>
  <c r="C37" i="7"/>
  <c r="H30" i="7" s="1"/>
  <c r="L26" i="7"/>
  <c r="P30" i="7"/>
  <c r="P31" i="7"/>
  <c r="P32" i="7"/>
  <c r="C34" i="7"/>
  <c r="H27" i="7" s="1"/>
  <c r="C38" i="7"/>
  <c r="H31" i="7" s="1"/>
  <c r="H2" i="7"/>
  <c r="P31" i="4"/>
  <c r="L25" i="4"/>
  <c r="L24" i="4"/>
  <c r="L28" i="4"/>
  <c r="C33" i="4"/>
  <c r="H26" i="4" s="1"/>
  <c r="P23" i="4"/>
  <c r="L26" i="4"/>
  <c r="L23" i="4"/>
  <c r="L29" i="4"/>
  <c r="P30" i="4"/>
  <c r="P24" i="4"/>
  <c r="L27" i="4"/>
  <c r="L32" i="4"/>
  <c r="C34" i="4"/>
  <c r="H27" i="4" s="1"/>
  <c r="L31" i="4"/>
  <c r="L32" i="6"/>
  <c r="P26" i="6"/>
  <c r="C36" i="6"/>
  <c r="H29" i="6" s="1"/>
  <c r="L24" i="6"/>
  <c r="P25" i="6"/>
  <c r="L30" i="6"/>
  <c r="P23" i="6"/>
  <c r="L31" i="6"/>
  <c r="P24" i="6"/>
  <c r="C33" i="6"/>
  <c r="H26" i="6" s="1"/>
  <c r="C35" i="6"/>
  <c r="H28" i="6" s="1"/>
  <c r="L27" i="6"/>
  <c r="L28" i="6"/>
  <c r="L29" i="6"/>
  <c r="L33" i="6"/>
  <c r="L25" i="6"/>
  <c r="L26" i="6"/>
  <c r="L23" i="6"/>
  <c r="P27" i="6"/>
  <c r="H2" i="4"/>
  <c r="P32" i="4"/>
  <c r="P27" i="4"/>
  <c r="C35" i="4"/>
  <c r="H28" i="4" s="1"/>
  <c r="P25" i="4"/>
  <c r="P26" i="4"/>
  <c r="P28" i="4"/>
  <c r="C38" i="4"/>
  <c r="H31" i="4" s="1"/>
  <c r="L33" i="4"/>
  <c r="C39" i="4"/>
  <c r="H32" i="4" s="1"/>
  <c r="D15" i="6"/>
  <c r="H2" i="6"/>
  <c r="P29" i="6"/>
  <c r="P33" i="6"/>
  <c r="C37" i="6"/>
  <c r="H30" i="6" s="1"/>
  <c r="P30" i="6"/>
  <c r="P31" i="6"/>
  <c r="P32" i="6"/>
  <c r="C34" i="6"/>
  <c r="H27" i="6" s="1"/>
  <c r="C38" i="6"/>
  <c r="H31" i="6" s="1"/>
  <c r="C39" i="6"/>
  <c r="H32" i="6" s="1"/>
  <c r="C36" i="5"/>
  <c r="P29" i="5"/>
  <c r="P33" i="5"/>
  <c r="C37" i="5"/>
  <c r="H30" i="5" s="1"/>
  <c r="C39" i="5"/>
  <c r="H32" i="5" s="1"/>
  <c r="D11" i="4"/>
  <c r="D22" i="4"/>
  <c r="D30" i="4"/>
  <c r="D14" i="4"/>
  <c r="D21" i="4"/>
  <c r="D18" i="4"/>
  <c r="D13" i="4"/>
  <c r="D9" i="4"/>
  <c r="D7" i="4"/>
  <c r="H8" i="4" s="1"/>
  <c r="D20" i="4"/>
  <c r="D6" i="4"/>
  <c r="H7" i="4" s="1"/>
  <c r="D27" i="4"/>
  <c r="D12" i="4"/>
  <c r="D5" i="4"/>
  <c r="H6" i="4" s="1"/>
  <c r="D26" i="4"/>
  <c r="D25" i="4"/>
  <c r="D24" i="4"/>
  <c r="D23" i="4"/>
  <c r="D19" i="4"/>
  <c r="D8" i="4"/>
  <c r="D10" i="4"/>
  <c r="C36" i="4"/>
  <c r="H29" i="4" s="1"/>
  <c r="P29" i="4"/>
  <c r="P33" i="4"/>
  <c r="C37" i="4"/>
  <c r="H30" i="4" s="1"/>
  <c r="D15" i="3"/>
  <c r="D30" i="3" s="1"/>
  <c r="H2" i="3"/>
  <c r="P28" i="2"/>
  <c r="L31" i="2"/>
  <c r="L23" i="2"/>
  <c r="C35" i="2"/>
  <c r="H28" i="2" s="1"/>
  <c r="P24" i="2"/>
  <c r="L30" i="2"/>
  <c r="C36" i="2"/>
  <c r="H29" i="2" s="1"/>
  <c r="L24" i="2"/>
  <c r="P26" i="2"/>
  <c r="C33" i="2"/>
  <c r="H26" i="2" s="1"/>
  <c r="P23" i="2"/>
  <c r="P25" i="2"/>
  <c r="L27" i="2"/>
  <c r="L28" i="2"/>
  <c r="L29" i="2"/>
  <c r="L33" i="2"/>
  <c r="P27" i="2"/>
  <c r="L26" i="2"/>
  <c r="L25" i="2"/>
  <c r="D15" i="2"/>
  <c r="H2" i="2"/>
  <c r="P29" i="2"/>
  <c r="P33" i="2"/>
  <c r="C37" i="2"/>
  <c r="H30" i="2" s="1"/>
  <c r="P30" i="2"/>
  <c r="P31" i="2"/>
  <c r="P32" i="2"/>
  <c r="C34" i="2"/>
  <c r="C38" i="2"/>
  <c r="H31" i="2" s="1"/>
  <c r="C39" i="2"/>
  <c r="H32" i="2" s="1"/>
  <c r="H2" i="1"/>
  <c r="C35" i="1"/>
  <c r="H28" i="1" s="1"/>
  <c r="C34" i="1"/>
  <c r="H27" i="1" s="1"/>
  <c r="C37" i="1"/>
  <c r="H30" i="1" s="1"/>
  <c r="C36" i="1"/>
  <c r="H29" i="1" s="1"/>
  <c r="C33" i="1"/>
  <c r="H26" i="1" s="1"/>
  <c r="L33" i="1"/>
  <c r="L29" i="1"/>
  <c r="L31" i="1"/>
  <c r="P29" i="1"/>
  <c r="L32" i="1"/>
  <c r="L28" i="1"/>
  <c r="P32" i="1"/>
  <c r="D25" i="1"/>
  <c r="P33" i="1"/>
  <c r="P31" i="1"/>
  <c r="P30" i="1"/>
  <c r="D10" i="1"/>
  <c r="D9" i="1"/>
  <c r="D8" i="1"/>
  <c r="D21" i="1"/>
  <c r="D26" i="1"/>
  <c r="D13" i="1"/>
  <c r="D24" i="1"/>
  <c r="D12" i="1"/>
  <c r="D23" i="1"/>
  <c r="D11" i="1"/>
  <c r="L24" i="1"/>
  <c r="C39" i="1"/>
  <c r="H32" i="1" s="1"/>
  <c r="L23" i="1"/>
  <c r="L27" i="1"/>
  <c r="L26" i="1"/>
  <c r="C38" i="1"/>
  <c r="H31" i="1" s="1"/>
  <c r="L25" i="1"/>
  <c r="L18" i="1"/>
  <c r="J31" i="10" l="1"/>
  <c r="H6" i="11"/>
  <c r="B38" i="10"/>
  <c r="H7" i="11"/>
  <c r="B44" i="10"/>
  <c r="H6" i="7"/>
  <c r="B35" i="10"/>
  <c r="J4" i="10" s="1"/>
  <c r="H26" i="7"/>
  <c r="B46" i="10"/>
  <c r="J30" i="10" s="1"/>
  <c r="H7" i="7"/>
  <c r="B3" i="10"/>
  <c r="J2" i="10" s="1"/>
  <c r="B47" i="15"/>
  <c r="B48" i="15" s="1"/>
  <c r="E46" i="15"/>
  <c r="C46" i="15"/>
  <c r="C47" i="15"/>
  <c r="C48" i="15" s="1"/>
  <c r="B46" i="15"/>
  <c r="D46" i="15"/>
  <c r="E47" i="15"/>
  <c r="E48" i="15" s="1"/>
  <c r="D47" i="15"/>
  <c r="D48" i="15" s="1"/>
  <c r="E46" i="14"/>
  <c r="E47" i="14"/>
  <c r="E48" i="14" s="1"/>
  <c r="C47" i="14"/>
  <c r="C48" i="14" s="1"/>
  <c r="B47" i="14"/>
  <c r="B48" i="14" s="1"/>
  <c r="D46" i="14"/>
  <c r="C46" i="14"/>
  <c r="B46" i="14"/>
  <c r="D47" i="14"/>
  <c r="D48" i="14" s="1"/>
  <c r="H7" i="12"/>
  <c r="B45" i="10"/>
  <c r="J7" i="10" s="1"/>
  <c r="H6" i="12"/>
  <c r="B39" i="10"/>
  <c r="J5" i="10" s="1"/>
  <c r="B47" i="12"/>
  <c r="B48" i="12" s="1"/>
  <c r="E46" i="12"/>
  <c r="E47" i="12"/>
  <c r="E48" i="12" s="1"/>
  <c r="C46" i="12"/>
  <c r="C47" i="12"/>
  <c r="C48" i="12" s="1"/>
  <c r="B46" i="12"/>
  <c r="D46" i="12"/>
  <c r="D47" i="12"/>
  <c r="D48" i="12" s="1"/>
  <c r="C47" i="13"/>
  <c r="C48" i="13" s="1"/>
  <c r="B47" i="13"/>
  <c r="B48" i="13" s="1"/>
  <c r="D47" i="13"/>
  <c r="D48" i="13" s="1"/>
  <c r="E47" i="13"/>
  <c r="E48" i="13" s="1"/>
  <c r="E46" i="13"/>
  <c r="C46" i="13"/>
  <c r="B46" i="13"/>
  <c r="D46" i="13"/>
  <c r="D46" i="11"/>
  <c r="D47" i="11"/>
  <c r="D48" i="11" s="1"/>
  <c r="B47" i="11"/>
  <c r="B48" i="11" s="1"/>
  <c r="E46" i="11"/>
  <c r="C46" i="11"/>
  <c r="B46" i="11"/>
  <c r="C47" i="11"/>
  <c r="C48" i="11" s="1"/>
  <c r="E47" i="11"/>
  <c r="E48" i="11" s="1"/>
  <c r="P34" i="7"/>
  <c r="L34" i="7"/>
  <c r="C47" i="8"/>
  <c r="C48" i="8" s="1"/>
  <c r="C46" i="8"/>
  <c r="D46" i="8"/>
  <c r="B47" i="8"/>
  <c r="B48" i="8" s="1"/>
  <c r="B46" i="8"/>
  <c r="E46" i="8"/>
  <c r="D47" i="8"/>
  <c r="D48" i="8" s="1"/>
  <c r="E47" i="8"/>
  <c r="E48" i="8" s="1"/>
  <c r="D15" i="5"/>
  <c r="D30" i="5" s="1"/>
  <c r="L34" i="5"/>
  <c r="P34" i="5"/>
  <c r="C40" i="7"/>
  <c r="L34" i="4"/>
  <c r="P34" i="4"/>
  <c r="L34" i="6"/>
  <c r="L34" i="2"/>
  <c r="P34" i="6"/>
  <c r="C40" i="6"/>
  <c r="D11" i="6"/>
  <c r="D27" i="6"/>
  <c r="D5" i="6"/>
  <c r="H6" i="6" s="1"/>
  <c r="D26" i="6"/>
  <c r="D23" i="6"/>
  <c r="D22" i="6"/>
  <c r="D25" i="6"/>
  <c r="D8" i="6"/>
  <c r="H9" i="6" s="1"/>
  <c r="D30" i="6"/>
  <c r="D14" i="6"/>
  <c r="D10" i="6"/>
  <c r="H11" i="6" s="1"/>
  <c r="D7" i="6"/>
  <c r="H8" i="6" s="1"/>
  <c r="D19" i="6"/>
  <c r="D21" i="6"/>
  <c r="D18" i="6"/>
  <c r="D20" i="6"/>
  <c r="D13" i="6"/>
  <c r="D9" i="6"/>
  <c r="H10" i="6" s="1"/>
  <c r="D6" i="6"/>
  <c r="H7" i="6" s="1"/>
  <c r="D12" i="6"/>
  <c r="D24" i="6"/>
  <c r="C40" i="5"/>
  <c r="H29" i="5"/>
  <c r="C40" i="4"/>
  <c r="D22" i="3"/>
  <c r="D14" i="3"/>
  <c r="D10" i="3"/>
  <c r="D7" i="3"/>
  <c r="D9" i="3"/>
  <c r="D5" i="3"/>
  <c r="H6" i="3" s="1"/>
  <c r="D8" i="3"/>
  <c r="D21" i="3"/>
  <c r="D18" i="3"/>
  <c r="D13" i="3"/>
  <c r="D20" i="3"/>
  <c r="D6" i="3"/>
  <c r="H7" i="3" s="1"/>
  <c r="D27" i="3"/>
  <c r="D12" i="3"/>
  <c r="D11" i="3"/>
  <c r="D26" i="3"/>
  <c r="D25" i="3"/>
  <c r="D24" i="3"/>
  <c r="D23" i="3"/>
  <c r="D19" i="3"/>
  <c r="H8" i="3" s="1"/>
  <c r="P34" i="2"/>
  <c r="C40" i="2"/>
  <c r="H27" i="2"/>
  <c r="D11" i="2"/>
  <c r="D25" i="2"/>
  <c r="D19" i="2"/>
  <c r="H8" i="2" s="1"/>
  <c r="D8" i="2"/>
  <c r="D22" i="2"/>
  <c r="D13" i="2"/>
  <c r="D6" i="2"/>
  <c r="H7" i="2" s="1"/>
  <c r="D30" i="2"/>
  <c r="D14" i="2"/>
  <c r="D10" i="2"/>
  <c r="D7" i="2"/>
  <c r="D5" i="2"/>
  <c r="H6" i="2" s="1"/>
  <c r="D23" i="2"/>
  <c r="D21" i="2"/>
  <c r="D18" i="2"/>
  <c r="D27" i="2"/>
  <c r="D12" i="2"/>
  <c r="D24" i="2"/>
  <c r="D9" i="2"/>
  <c r="D20" i="2"/>
  <c r="D26" i="2"/>
  <c r="C40" i="1"/>
  <c r="L34" i="1"/>
  <c r="D19" i="1"/>
  <c r="H8" i="1" s="1"/>
  <c r="D6" i="1"/>
  <c r="H7" i="1" s="1"/>
  <c r="D18" i="1"/>
  <c r="D20" i="1"/>
  <c r="D27" i="1"/>
  <c r="D14" i="1"/>
  <c r="D7" i="1"/>
  <c r="D5" i="1"/>
  <c r="H6" i="1" s="1"/>
  <c r="D18" i="5" l="1"/>
  <c r="D22" i="5"/>
  <c r="D11" i="5"/>
  <c r="D24" i="5"/>
  <c r="D21" i="5"/>
  <c r="D25" i="5"/>
  <c r="D19" i="5"/>
  <c r="H8" i="5" s="1"/>
  <c r="D5" i="5"/>
  <c r="H6" i="5" s="1"/>
  <c r="D10" i="5"/>
  <c r="D26" i="5"/>
  <c r="D9" i="5"/>
  <c r="D13" i="5"/>
  <c r="D6" i="5"/>
  <c r="H7" i="5" s="1"/>
  <c r="D12" i="5"/>
  <c r="D27" i="5"/>
  <c r="D7" i="5"/>
  <c r="D14" i="5"/>
  <c r="D8" i="5"/>
  <c r="D20" i="5"/>
  <c r="D23" i="5"/>
  <c r="D46" i="7"/>
  <c r="E47" i="7"/>
  <c r="E48" i="7" s="1"/>
  <c r="B47" i="7"/>
  <c r="B48" i="7" s="1"/>
  <c r="B46" i="7"/>
  <c r="C47" i="7"/>
  <c r="C48" i="7" s="1"/>
  <c r="C46" i="7"/>
  <c r="D47" i="7"/>
  <c r="D48" i="7" s="1"/>
  <c r="E46" i="7"/>
  <c r="C47" i="6"/>
  <c r="C48" i="6" s="1"/>
  <c r="E47" i="6"/>
  <c r="E48" i="6" s="1"/>
  <c r="D47" i="6"/>
  <c r="D48" i="6" s="1"/>
  <c r="B47" i="6"/>
  <c r="B48" i="6" s="1"/>
  <c r="E46" i="6"/>
  <c r="B46" i="6"/>
  <c r="D46" i="6"/>
  <c r="C46" i="6"/>
  <c r="E46" i="5"/>
  <c r="C46" i="5"/>
  <c r="B47" i="5"/>
  <c r="B48" i="5" s="1"/>
  <c r="C47" i="5"/>
  <c r="C48" i="5" s="1"/>
  <c r="D46" i="5"/>
  <c r="B46" i="5"/>
  <c r="D47" i="5"/>
  <c r="D48" i="5" s="1"/>
  <c r="E47" i="5"/>
  <c r="E48" i="5" s="1"/>
  <c r="E46" i="4"/>
  <c r="D46" i="4"/>
  <c r="C46" i="4"/>
  <c r="B47" i="4"/>
  <c r="B48" i="4" s="1"/>
  <c r="E47" i="4"/>
  <c r="E48" i="4" s="1"/>
  <c r="C47" i="4"/>
  <c r="C48" i="4" s="1"/>
  <c r="B46" i="4"/>
  <c r="D47" i="4"/>
  <c r="D48" i="4" s="1"/>
  <c r="E46" i="2"/>
  <c r="B47" i="2"/>
  <c r="B48" i="2" s="1"/>
  <c r="E47" i="2"/>
  <c r="E48" i="2" s="1"/>
  <c r="C47" i="2"/>
  <c r="C48" i="2" s="1"/>
  <c r="B46" i="2"/>
  <c r="D47" i="2"/>
  <c r="D48" i="2" s="1"/>
  <c r="D46" i="2"/>
  <c r="C46" i="2"/>
  <c r="D46" i="1"/>
  <c r="E47" i="1"/>
  <c r="E48" i="1" s="1"/>
  <c r="E46" i="1"/>
  <c r="C47" i="1"/>
  <c r="C48" i="1" s="1"/>
  <c r="C46" i="1"/>
  <c r="D47" i="1"/>
  <c r="D48" i="1" s="1"/>
  <c r="B46" i="1"/>
  <c r="B47" i="1"/>
  <c r="B48" i="1" s="1"/>
  <c r="P27" i="1"/>
  <c r="D30" i="1"/>
  <c r="P25" i="1"/>
  <c r="P28" i="1"/>
  <c r="P24" i="1"/>
  <c r="P23" i="1" l="1"/>
  <c r="P26" i="1"/>
  <c r="P34" i="1" l="1"/>
  <c r="L23" i="3"/>
  <c r="P23" i="3"/>
  <c r="C34" i="3"/>
  <c r="H27" i="3" s="1"/>
  <c r="P27" i="3"/>
  <c r="P31" i="3"/>
  <c r="P25" i="3"/>
  <c r="L26" i="3"/>
  <c r="P28" i="3"/>
  <c r="L29" i="3"/>
  <c r="L25" i="3"/>
  <c r="P30" i="3"/>
  <c r="C37" i="3"/>
  <c r="H30" i="3" s="1"/>
  <c r="L24" i="3"/>
  <c r="C35" i="3"/>
  <c r="H28" i="3" s="1"/>
  <c r="P32" i="3"/>
  <c r="L31" i="3"/>
  <c r="L27" i="3"/>
  <c r="L32" i="3"/>
  <c r="P24" i="3"/>
  <c r="L28" i="3"/>
  <c r="P33" i="3"/>
  <c r="C39" i="3"/>
  <c r="H32" i="3" s="1"/>
  <c r="P29" i="3"/>
  <c r="C38" i="3"/>
  <c r="H31" i="3" s="1"/>
  <c r="C36" i="3"/>
  <c r="H29" i="3" s="1"/>
  <c r="L30" i="3"/>
  <c r="P26" i="3"/>
  <c r="C33" i="3"/>
  <c r="L33" i="3"/>
  <c r="P34" i="3" l="1"/>
  <c r="L34" i="3"/>
  <c r="C40" i="3"/>
  <c r="B46" i="3" s="1"/>
  <c r="H26" i="3"/>
  <c r="E47" i="3" l="1"/>
  <c r="E48" i="3" s="1"/>
  <c r="C46" i="3"/>
  <c r="E46" i="3"/>
  <c r="B47" i="3"/>
  <c r="B48" i="3" s="1"/>
  <c r="C47" i="3"/>
  <c r="C48" i="3" s="1"/>
  <c r="D47" i="3"/>
  <c r="D48" i="3" s="1"/>
  <c r="D46" i="3"/>
</calcChain>
</file>

<file path=xl/sharedStrings.xml><?xml version="1.0" encoding="utf-8"?>
<sst xmlns="http://schemas.openxmlformats.org/spreadsheetml/2006/main" count="1987" uniqueCount="204">
  <si>
    <t>in  g</t>
  </si>
  <si>
    <t>in %</t>
  </si>
  <si>
    <t>Grobanteil</t>
  </si>
  <si>
    <t>Zutat 1</t>
  </si>
  <si>
    <t>Gewürzberechnung je kg Fleisch</t>
  </si>
  <si>
    <t>Zutat 2</t>
  </si>
  <si>
    <t>Feinanteil</t>
  </si>
  <si>
    <t>Zutat 3</t>
  </si>
  <si>
    <t>Gewürz 1</t>
  </si>
  <si>
    <t>g</t>
  </si>
  <si>
    <t>Gewürz 2</t>
  </si>
  <si>
    <t>Gewürz 3</t>
  </si>
  <si>
    <t>Gewürz 4</t>
  </si>
  <si>
    <t>Summe</t>
  </si>
  <si>
    <t>Gewürz 5</t>
  </si>
  <si>
    <t>Gewürz 6</t>
  </si>
  <si>
    <t>in kg</t>
  </si>
  <si>
    <t>Gewürz 7</t>
  </si>
  <si>
    <t>Gewürz 8</t>
  </si>
  <si>
    <t>Gewürz 9</t>
  </si>
  <si>
    <t>Summe Zutaten</t>
  </si>
  <si>
    <t>Kontrolle Gesamtbrät</t>
  </si>
  <si>
    <t>Wurstlänge</t>
  </si>
  <si>
    <t>cm</t>
  </si>
  <si>
    <t>Gramm / Wurst</t>
  </si>
  <si>
    <t>benötigter Darm</t>
  </si>
  <si>
    <t>Anzahl Würste</t>
  </si>
  <si>
    <t>Stück</t>
  </si>
  <si>
    <t>Wildschwein - Schulter</t>
  </si>
  <si>
    <t>Salz</t>
  </si>
  <si>
    <t>Pfeffer</t>
  </si>
  <si>
    <t>Äpfel, getr., gehackt</t>
  </si>
  <si>
    <t>gesamt</t>
  </si>
  <si>
    <t>Walnusskerne, geh.</t>
  </si>
  <si>
    <t>Je kg Brät</t>
  </si>
  <si>
    <t>Gewürz Grobanteil gesamt</t>
  </si>
  <si>
    <t>Gewünschte Gesamtmenge in g</t>
  </si>
  <si>
    <t>davon Grobanteil in %</t>
  </si>
  <si>
    <t>davon Feinanteil in %</t>
  </si>
  <si>
    <t>Gewürz Feinanteil gesamt</t>
  </si>
  <si>
    <t>30/32</t>
  </si>
  <si>
    <t>Darmkaliber</t>
  </si>
  <si>
    <t>32/34</t>
  </si>
  <si>
    <t>20/22</t>
  </si>
  <si>
    <t>28/30</t>
  </si>
  <si>
    <t>Meter</t>
  </si>
  <si>
    <t>Zusätze</t>
  </si>
  <si>
    <t>INFOBOX</t>
  </si>
  <si>
    <t>Gewürz 10</t>
  </si>
  <si>
    <t>Gewürz 11</t>
  </si>
  <si>
    <t>kg Brät</t>
  </si>
  <si>
    <t>Zutat 4</t>
  </si>
  <si>
    <t>Zutat 5</t>
  </si>
  <si>
    <t>Zutat 6</t>
  </si>
  <si>
    <t>Zutat 7</t>
  </si>
  <si>
    <t>Zutat 8</t>
  </si>
  <si>
    <t>Zutat 9</t>
  </si>
  <si>
    <t>Zutat 10</t>
  </si>
  <si>
    <t>Einkaufszettel</t>
  </si>
  <si>
    <t>HS-Speck, Rücken</t>
  </si>
  <si>
    <t>Weitere Zutaten</t>
  </si>
  <si>
    <t>Winterbratwurst vom Reh</t>
  </si>
  <si>
    <t>Rehschulter</t>
  </si>
  <si>
    <t>HS-Schulter m. Speck</t>
  </si>
  <si>
    <t>Pistazien</t>
  </si>
  <si>
    <t>Schokolade</t>
  </si>
  <si>
    <t>Zucker</t>
  </si>
  <si>
    <t>Anis</t>
  </si>
  <si>
    <t>Wacholder</t>
  </si>
  <si>
    <t>Fenchel</t>
  </si>
  <si>
    <t>Koriander</t>
  </si>
  <si>
    <t>Macis</t>
  </si>
  <si>
    <t>Piment</t>
  </si>
  <si>
    <t>Kardamom</t>
  </si>
  <si>
    <t>Chili</t>
  </si>
  <si>
    <t>Neue Wurst</t>
  </si>
  <si>
    <t>HS-Rückenspeck</t>
  </si>
  <si>
    <t>Sardellen</t>
  </si>
  <si>
    <t>Rehfleisch Schulter</t>
  </si>
  <si>
    <t>HS-Schweinebauch</t>
  </si>
  <si>
    <t>NPS</t>
  </si>
  <si>
    <t>Traubenzucker</t>
  </si>
  <si>
    <t>Pfeffer, schwarz</t>
  </si>
  <si>
    <t>Pfeffer, weiß</t>
  </si>
  <si>
    <t>Knoblauchgranulat</t>
  </si>
  <si>
    <t>Senfkörner</t>
  </si>
  <si>
    <t>Kümmel, ganz</t>
  </si>
  <si>
    <t>Himbeersirup</t>
  </si>
  <si>
    <t>Strohrum</t>
  </si>
  <si>
    <t>Wildleberwurst mit Sardellen</t>
  </si>
  <si>
    <t>WS-Schulter</t>
  </si>
  <si>
    <t>Rehfleisch</t>
  </si>
  <si>
    <t>HS-Leber</t>
  </si>
  <si>
    <t>Zwiebeln</t>
  </si>
  <si>
    <t>Zwiebelgranulat</t>
  </si>
  <si>
    <t>Koriander, gemahlen</t>
  </si>
  <si>
    <t>Honig</t>
  </si>
  <si>
    <t>Leberkäse</t>
  </si>
  <si>
    <t>Ingwer</t>
  </si>
  <si>
    <t>KHM</t>
  </si>
  <si>
    <t>Eisschnee</t>
  </si>
  <si>
    <t>Muskat</t>
  </si>
  <si>
    <t>Calvados - Bratwurst</t>
  </si>
  <si>
    <t>HS-Bauch, fett</t>
  </si>
  <si>
    <t>Calvados</t>
  </si>
  <si>
    <t>Petersilie</t>
  </si>
  <si>
    <t>Piment, gemahlen</t>
  </si>
  <si>
    <t>Majoran</t>
  </si>
  <si>
    <t>Rumstangerl</t>
  </si>
  <si>
    <t>Schweinedärme 28/30</t>
  </si>
  <si>
    <t>Saitling 28/30</t>
  </si>
  <si>
    <t>Ascorbin</t>
  </si>
  <si>
    <t>HS- Backe</t>
  </si>
  <si>
    <t>Paprika, edelsüß</t>
  </si>
  <si>
    <t>Zucker, braun</t>
  </si>
  <si>
    <t>Rückenspeck</t>
  </si>
  <si>
    <t>S 3</t>
  </si>
  <si>
    <t>S 4b</t>
  </si>
  <si>
    <t>Grundbrät</t>
  </si>
  <si>
    <t>Gewürzberechnung je kg Brät</t>
  </si>
  <si>
    <t>S 1</t>
  </si>
  <si>
    <t xml:space="preserve">S 2 </t>
  </si>
  <si>
    <t>S 4</t>
  </si>
  <si>
    <t>S 5</t>
  </si>
  <si>
    <t>S 6</t>
  </si>
  <si>
    <t>S 7</t>
  </si>
  <si>
    <t>S 8</t>
  </si>
  <si>
    <t>S 9</t>
  </si>
  <si>
    <t>S 10</t>
  </si>
  <si>
    <t>S 11</t>
  </si>
  <si>
    <t>S 12</t>
  </si>
  <si>
    <t>S 13</t>
  </si>
  <si>
    <t>S 14</t>
  </si>
  <si>
    <t>S 15</t>
  </si>
  <si>
    <t>S 16</t>
  </si>
  <si>
    <t>S 17</t>
  </si>
  <si>
    <t>S 18</t>
  </si>
  <si>
    <t>S 19</t>
  </si>
  <si>
    <t>S 20</t>
  </si>
  <si>
    <t>S 21</t>
  </si>
  <si>
    <t>S 22</t>
  </si>
  <si>
    <t>S 3b</t>
  </si>
  <si>
    <t>Sorte</t>
  </si>
  <si>
    <t>Klarname</t>
  </si>
  <si>
    <t>Schwein</t>
  </si>
  <si>
    <t>Fleisch, fett- und sehnenfrei</t>
  </si>
  <si>
    <t>Fleisch, ohne Sehnen, maximal 5% sichtbares Fett</t>
  </si>
  <si>
    <t>Fleisch, geringer Sehnenanteil, maximal 5% sichtbares Fett</t>
  </si>
  <si>
    <t>Fleisch, höherer Sehnenanteil, maximal 5% sichtbares Fett</t>
  </si>
  <si>
    <t>Bauch, ohne Schwarte, maximal 30% sichtbares Fett</t>
  </si>
  <si>
    <t>Bauch, ohne Schwarte, maximal 50% sichtbares Fett</t>
  </si>
  <si>
    <t>Bauch, ohne Schwarte, maximal 60% sichtbares Fett</t>
  </si>
  <si>
    <t>Backen und Wammen ohne Schwarten, mittelfett</t>
  </si>
  <si>
    <t>Fettgewebe mit geringer Fleischauflage (10%)</t>
  </si>
  <si>
    <t>Rückenspeck ohne Schwarte</t>
  </si>
  <si>
    <t>Speckabschnitte ohne Schwarte</t>
  </si>
  <si>
    <t>Fettwamme, weiches Fett</t>
  </si>
  <si>
    <t>Kopf ohne Knochen, gekocht</t>
  </si>
  <si>
    <t>Masken, gekocht</t>
  </si>
  <si>
    <t>Schwartenzug</t>
  </si>
  <si>
    <t>Schwarten</t>
  </si>
  <si>
    <t>Leber</t>
  </si>
  <si>
    <t>Herz, geputzt, gepökelt</t>
  </si>
  <si>
    <t>Zungen, geputzt, gepökelt</t>
  </si>
  <si>
    <t>Hirn, Rückenmark</t>
  </si>
  <si>
    <t>Lunge</t>
  </si>
  <si>
    <t>Blut, gepökelt</t>
  </si>
  <si>
    <t>Flomen</t>
  </si>
  <si>
    <t>Nieren ohne Nierengänge</t>
  </si>
  <si>
    <t>Pfeffer, gem.</t>
  </si>
  <si>
    <t>Mazis</t>
  </si>
  <si>
    <t>Paprika</t>
  </si>
  <si>
    <t>Schulter</t>
  </si>
  <si>
    <t>Bauch</t>
  </si>
  <si>
    <t>Aspik</t>
  </si>
  <si>
    <t>Kümmel, gem.</t>
  </si>
  <si>
    <t>Frühstücksfleisch</t>
  </si>
  <si>
    <t>Zwiebelpulver</t>
  </si>
  <si>
    <t>Knoblauch</t>
  </si>
  <si>
    <t>Zitronensaft</t>
  </si>
  <si>
    <t>Produkt</t>
  </si>
  <si>
    <t>Menge</t>
  </si>
  <si>
    <t>Bierschinken</t>
  </si>
  <si>
    <t>Pfeffer, grün, eing.</t>
  </si>
  <si>
    <t>Eiswasser</t>
  </si>
  <si>
    <t>Zwiebel</t>
  </si>
  <si>
    <t>Delikatessleberwurst</t>
  </si>
  <si>
    <t>Schweineleber</t>
  </si>
  <si>
    <t>Wammen</t>
  </si>
  <si>
    <t>Vanille</t>
  </si>
  <si>
    <t>Wammen, mittelfett</t>
  </si>
  <si>
    <t>Fettwammen</t>
  </si>
  <si>
    <t>Speckabschnitte</t>
  </si>
  <si>
    <t>Thymian</t>
  </si>
  <si>
    <t xml:space="preserve">Hausmacher Leberwurst </t>
  </si>
  <si>
    <t>Champignons</t>
  </si>
  <si>
    <t>Champignonleberwurst</t>
  </si>
  <si>
    <t>Zusammenfassung</t>
  </si>
  <si>
    <t>Fleisch</t>
  </si>
  <si>
    <t>Gemüse</t>
  </si>
  <si>
    <t>Wasser</t>
  </si>
  <si>
    <t>Gewürz</t>
  </si>
  <si>
    <t>Gewicht</t>
  </si>
  <si>
    <t>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</si>
</sst>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0" fontId="6" fillId="3" borderId="7" xfId="0" applyFont="1" applyFill="1" applyBorder="1"/>
    <xf numFmtId="0" fontId="6" fillId="3" borderId="13" xfId="0" applyFont="1" applyFill="1" applyBorder="1"/>
    <xf numFmtId="9" fontId="6" fillId="3" borderId="8" xfId="2" applyFont="1" applyFill="1" applyBorder="1" applyProtection="1"/>
    <xf numFmtId="0" fontId="6" fillId="3" borderId="11" xfId="0" applyFont="1" applyFill="1" applyBorder="1"/>
    <xf numFmtId="0" fontId="6" fillId="3" borderId="14" xfId="0" applyFont="1" applyFill="1" applyBorder="1"/>
    <xf numFmtId="9" fontId="6" fillId="3" borderId="12" xfId="2" applyFont="1" applyFill="1" applyBorder="1" applyProtection="1"/>
    <xf numFmtId="0" fontId="0" fillId="0" borderId="0" xfId="0" applyAlignment="1">
      <alignment horizontal="center"/>
    </xf>
    <xf numFmtId="9" fontId="0" fillId="0" borderId="0" xfId="2" applyFont="1" applyAlignment="1" applyProtection="1">
      <alignment horizontal="center"/>
    </xf>
    <xf numFmtId="164" fontId="0" fillId="0" borderId="1" xfId="1" applyNumberFormat="1" applyFont="1" applyFill="1" applyBorder="1" applyProtection="1"/>
    <xf numFmtId="9" fontId="0" fillId="0" borderId="0" xfId="2" applyFont="1" applyProtection="1"/>
    <xf numFmtId="164" fontId="0" fillId="0" borderId="0" xfId="0" applyNumberFormat="1"/>
    <xf numFmtId="164" fontId="0" fillId="0" borderId="2" xfId="1" applyNumberFormat="1" applyFont="1" applyFill="1" applyBorder="1" applyProtection="1"/>
    <xf numFmtId="165" fontId="0" fillId="0" borderId="0" xfId="2" applyNumberFormat="1" applyFont="1" applyProtection="1"/>
    <xf numFmtId="0" fontId="0" fillId="0" borderId="3" xfId="0" applyBorder="1"/>
    <xf numFmtId="0" fontId="0" fillId="0" borderId="4" xfId="0" applyBorder="1"/>
    <xf numFmtId="164" fontId="0" fillId="0" borderId="5" xfId="1" applyNumberFormat="1" applyFont="1" applyBorder="1" applyProtection="1"/>
    <xf numFmtId="164" fontId="0" fillId="0" borderId="1" xfId="1" applyNumberFormat="1" applyFont="1" applyBorder="1" applyProtection="1"/>
    <xf numFmtId="164" fontId="0" fillId="0" borderId="2" xfId="1" applyNumberFormat="1" applyFont="1" applyBorder="1" applyProtection="1"/>
    <xf numFmtId="165" fontId="0" fillId="0" borderId="0" xfId="0" applyNumberFormat="1"/>
    <xf numFmtId="164" fontId="0" fillId="0" borderId="6" xfId="1" applyNumberFormat="1" applyFont="1" applyFill="1" applyBorder="1" applyProtection="1"/>
    <xf numFmtId="164" fontId="0" fillId="0" borderId="6" xfId="1" applyNumberFormat="1" applyFont="1" applyBorder="1" applyProtection="1"/>
    <xf numFmtId="164" fontId="3" fillId="2" borderId="6" xfId="1" applyNumberFormat="1" applyFont="1" applyFill="1" applyBorder="1" applyProtection="1"/>
    <xf numFmtId="164" fontId="0" fillId="0" borderId="0" xfId="1" applyNumberFormat="1" applyFont="1" applyProtection="1"/>
    <xf numFmtId="0" fontId="2" fillId="0" borderId="7" xfId="0" applyFont="1" applyBorder="1" applyAlignment="1">
      <alignment horizontal="right"/>
    </xf>
    <xf numFmtId="9" fontId="2" fillId="0" borderId="8" xfId="2" applyFont="1" applyBorder="1" applyProtection="1"/>
    <xf numFmtId="164" fontId="2" fillId="0" borderId="9" xfId="0" applyNumberFormat="1" applyFont="1" applyBorder="1"/>
    <xf numFmtId="0" fontId="2" fillId="0" borderId="10" xfId="0" applyFont="1" applyBorder="1"/>
    <xf numFmtId="0" fontId="2" fillId="3" borderId="3" xfId="0" applyFont="1" applyFill="1" applyBorder="1"/>
    <xf numFmtId="0" fontId="2" fillId="3" borderId="4" xfId="0" applyFont="1" applyFill="1" applyBorder="1"/>
    <xf numFmtId="164" fontId="2" fillId="3" borderId="4" xfId="0" applyNumberFormat="1" applyFont="1" applyFill="1" applyBorder="1"/>
    <xf numFmtId="0" fontId="2" fillId="3" borderId="15" xfId="0" applyFont="1" applyFill="1" applyBorder="1"/>
    <xf numFmtId="0" fontId="6" fillId="4" borderId="13" xfId="0" applyFont="1" applyFill="1" applyBorder="1" applyProtection="1">
      <protection locked="0"/>
    </xf>
    <xf numFmtId="9" fontId="0" fillId="4" borderId="1" xfId="2" applyFont="1" applyFill="1" applyBorder="1" applyProtection="1">
      <protection locked="0"/>
    </xf>
    <xf numFmtId="9" fontId="0" fillId="4" borderId="2" xfId="2" applyFont="1" applyFill="1" applyBorder="1" applyProtection="1">
      <protection locked="0"/>
    </xf>
    <xf numFmtId="9" fontId="0" fillId="4" borderId="6" xfId="2" applyFont="1" applyFill="1" applyBorder="1" applyProtection="1">
      <protection locked="0"/>
    </xf>
    <xf numFmtId="9" fontId="0" fillId="4" borderId="8" xfId="2" applyFont="1" applyFill="1" applyBorder="1" applyProtection="1">
      <protection locked="0"/>
    </xf>
    <xf numFmtId="9" fontId="0" fillId="4" borderId="10" xfId="2" applyFont="1" applyFill="1" applyBorder="1" applyProtection="1">
      <protection locked="0"/>
    </xf>
    <xf numFmtId="9" fontId="0" fillId="4" borderId="12" xfId="2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3" fillId="0" borderId="7" xfId="0" applyFont="1" applyBorder="1"/>
    <xf numFmtId="0" fontId="2" fillId="0" borderId="13" xfId="0" applyFont="1" applyBorder="1"/>
    <xf numFmtId="9" fontId="0" fillId="0" borderId="13" xfId="2" applyFont="1" applyBorder="1" applyProtection="1"/>
    <xf numFmtId="0" fontId="0" fillId="0" borderId="13" xfId="0" applyBorder="1"/>
    <xf numFmtId="164" fontId="0" fillId="0" borderId="8" xfId="0" applyNumberFormat="1" applyBorder="1"/>
    <xf numFmtId="0" fontId="2" fillId="0" borderId="9" xfId="0" applyFont="1" applyBorder="1"/>
    <xf numFmtId="0" fontId="2" fillId="0" borderId="0" xfId="0" applyFont="1"/>
    <xf numFmtId="9" fontId="0" fillId="0" borderId="0" xfId="2" applyFont="1" applyBorder="1" applyProtection="1"/>
    <xf numFmtId="0" fontId="0" fillId="0" borderId="10" xfId="0" applyBorder="1"/>
    <xf numFmtId="0" fontId="0" fillId="0" borderId="9" xfId="0" applyBorder="1"/>
    <xf numFmtId="0" fontId="0" fillId="4" borderId="0" xfId="0" applyFill="1" applyProtection="1">
      <protection locked="0"/>
    </xf>
    <xf numFmtId="165" fontId="0" fillId="4" borderId="0" xfId="2" applyNumberFormat="1" applyFont="1" applyFill="1" applyBorder="1" applyProtection="1">
      <protection locked="0"/>
    </xf>
    <xf numFmtId="165" fontId="0" fillId="0" borderId="0" xfId="2" applyNumberFormat="1" applyFont="1" applyBorder="1" applyProtection="1"/>
    <xf numFmtId="164" fontId="0" fillId="0" borderId="0" xfId="2" applyNumberFormat="1" applyFont="1" applyBorder="1" applyProtection="1"/>
    <xf numFmtId="0" fontId="0" fillId="0" borderId="11" xfId="0" applyBorder="1"/>
    <xf numFmtId="0" fontId="0" fillId="0" borderId="14" xfId="0" applyBorder="1"/>
    <xf numFmtId="9" fontId="0" fillId="0" borderId="14" xfId="2" applyFont="1" applyBorder="1" applyProtection="1"/>
    <xf numFmtId="9" fontId="0" fillId="0" borderId="12" xfId="0" applyNumberFormat="1" applyBorder="1"/>
    <xf numFmtId="0" fontId="3" fillId="0" borderId="13" xfId="0" applyFont="1" applyBorder="1"/>
    <xf numFmtId="0" fontId="0" fillId="0" borderId="8" xfId="0" applyBorder="1"/>
    <xf numFmtId="0" fontId="0" fillId="0" borderId="12" xfId="0" applyBorder="1"/>
    <xf numFmtId="165" fontId="2" fillId="0" borderId="0" xfId="2" applyNumberFormat="1" applyFont="1" applyBorder="1" applyProtection="1"/>
    <xf numFmtId="165" fontId="2" fillId="0" borderId="10" xfId="2" applyNumberFormat="1" applyFont="1" applyBorder="1" applyProtection="1"/>
    <xf numFmtId="165" fontId="2" fillId="0" borderId="0" xfId="0" applyNumberFormat="1" applyFont="1"/>
    <xf numFmtId="164" fontId="0" fillId="0" borderId="10" xfId="0" applyNumberFormat="1" applyBorder="1"/>
    <xf numFmtId="0" fontId="0" fillId="0" borderId="7" xfId="0" applyBorder="1"/>
    <xf numFmtId="0" fontId="0" fillId="0" borderId="13" xfId="0" applyBorder="1" applyAlignment="1">
      <alignment horizontal="right"/>
    </xf>
    <xf numFmtId="0" fontId="0" fillId="4" borderId="9" xfId="0" applyFill="1" applyBorder="1" applyProtection="1">
      <protection locked="0"/>
    </xf>
    <xf numFmtId="0" fontId="0" fillId="4" borderId="0" xfId="0" applyFill="1" applyAlignment="1" applyProtection="1">
      <alignment horizontal="right"/>
      <protection locked="0"/>
    </xf>
    <xf numFmtId="0" fontId="5" fillId="5" borderId="7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right"/>
    </xf>
    <xf numFmtId="0" fontId="4" fillId="5" borderId="14" xfId="0" applyFont="1" applyFill="1" applyBorder="1" applyAlignment="1">
      <alignment horizontal="center"/>
    </xf>
    <xf numFmtId="0" fontId="4" fillId="5" borderId="12" xfId="0" applyFont="1" applyFill="1" applyBorder="1"/>
    <xf numFmtId="0" fontId="4" fillId="5" borderId="0" xfId="0" applyFont="1" applyFill="1" applyAlignment="1">
      <alignment horizontal="right"/>
    </xf>
    <xf numFmtId="0" fontId="4" fillId="5" borderId="0" xfId="0" applyFont="1" applyFill="1"/>
    <xf numFmtId="0" fontId="4" fillId="5" borderId="7" xfId="0" applyFont="1" applyFill="1" applyBorder="1" applyAlignment="1">
      <alignment horizontal="right"/>
    </xf>
    <xf numFmtId="1" fontId="4" fillId="5" borderId="13" xfId="0" applyNumberFormat="1" applyFont="1" applyFill="1" applyBorder="1" applyAlignment="1">
      <alignment horizontal="center"/>
    </xf>
    <xf numFmtId="0" fontId="4" fillId="5" borderId="8" xfId="0" applyFont="1" applyFill="1" applyBorder="1"/>
    <xf numFmtId="0" fontId="4" fillId="5" borderId="9" xfId="0" applyFont="1" applyFill="1" applyBorder="1" applyAlignment="1">
      <alignment horizontal="right"/>
    </xf>
    <xf numFmtId="166" fontId="4" fillId="5" borderId="0" xfId="0" applyNumberFormat="1" applyFont="1" applyFill="1" applyAlignment="1">
      <alignment horizontal="center"/>
    </xf>
    <xf numFmtId="0" fontId="4" fillId="5" borderId="10" xfId="0" applyFont="1" applyFill="1" applyBorder="1"/>
    <xf numFmtId="1" fontId="4" fillId="5" borderId="14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right"/>
    </xf>
    <xf numFmtId="1" fontId="4" fillId="5" borderId="4" xfId="0" applyNumberFormat="1" applyFont="1" applyFill="1" applyBorder="1" applyAlignment="1">
      <alignment horizontal="center"/>
    </xf>
    <xf numFmtId="0" fontId="4" fillId="5" borderId="15" xfId="0" applyFont="1" applyFill="1" applyBorder="1"/>
    <xf numFmtId="0" fontId="4" fillId="4" borderId="0" xfId="0" applyFont="1" applyFill="1" applyAlignment="1" applyProtection="1">
      <alignment horizontal="center"/>
      <protection locked="0"/>
    </xf>
    <xf numFmtId="0" fontId="0" fillId="4" borderId="0" xfId="2" applyNumberFormat="1" applyFont="1" applyFill="1" applyBorder="1" applyProtection="1">
      <protection locked="0"/>
    </xf>
    <xf numFmtId="43" fontId="0" fillId="4" borderId="0" xfId="2" applyNumberFormat="1" applyFont="1" applyFill="1" applyBorder="1" applyProtection="1">
      <protection locked="0"/>
    </xf>
    <xf numFmtId="164" fontId="3" fillId="0" borderId="6" xfId="1" applyNumberFormat="1" applyFont="1" applyFill="1" applyBorder="1" applyProtection="1"/>
    <xf numFmtId="0" fontId="9" fillId="0" borderId="0" xfId="0" applyFont="1"/>
    <xf numFmtId="1" fontId="6" fillId="0" borderId="0" xfId="0" applyNumberFormat="1" applyFont="1" applyAlignment="1">
      <alignment horizontal="center"/>
    </xf>
    <xf numFmtId="2" fontId="0" fillId="4" borderId="0" xfId="2" applyNumberFormat="1" applyFont="1" applyFill="1" applyBorder="1" applyProtection="1">
      <protection locked="0"/>
    </xf>
    <xf numFmtId="0" fontId="6" fillId="6" borderId="7" xfId="0" applyFont="1" applyFill="1" applyBorder="1"/>
    <xf numFmtId="0" fontId="6" fillId="6" borderId="13" xfId="0" applyFont="1" applyFill="1" applyBorder="1" applyProtection="1">
      <protection locked="0"/>
    </xf>
    <xf numFmtId="0" fontId="6" fillId="6" borderId="13" xfId="0" applyFont="1" applyFill="1" applyBorder="1"/>
    <xf numFmtId="9" fontId="6" fillId="6" borderId="8" xfId="2" applyFont="1" applyFill="1" applyBorder="1" applyProtection="1"/>
    <xf numFmtId="14" fontId="3" fillId="0" borderId="0" xfId="0" applyNumberFormat="1" applyFont="1"/>
    <xf numFmtId="0" fontId="10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43FEA-B693-472C-A36E-552A671EF0AE}">
  <dimension ref="A1:B26"/>
  <sheetViews>
    <sheetView workbookViewId="0">
      <selection activeCell="B5" sqref="B5"/>
    </sheetView>
  </sheetViews>
  <sheetFormatPr baseColWidth="10" defaultRowHeight="15" x14ac:dyDescent="0.25"/>
  <cols>
    <col min="2" max="2" width="31.42578125" customWidth="1"/>
  </cols>
  <sheetData>
    <row r="1" spans="1:2" ht="18.75" x14ac:dyDescent="0.3">
      <c r="A1" s="102" t="s">
        <v>144</v>
      </c>
      <c r="B1" s="102"/>
    </row>
    <row r="2" spans="1:2" x14ac:dyDescent="0.25">
      <c r="A2" t="s">
        <v>142</v>
      </c>
      <c r="B2" t="s">
        <v>143</v>
      </c>
    </row>
    <row r="3" spans="1:2" x14ac:dyDescent="0.25">
      <c r="A3" t="s">
        <v>120</v>
      </c>
      <c r="B3" t="s">
        <v>145</v>
      </c>
    </row>
    <row r="4" spans="1:2" x14ac:dyDescent="0.25">
      <c r="A4" t="s">
        <v>121</v>
      </c>
      <c r="B4" t="s">
        <v>146</v>
      </c>
    </row>
    <row r="5" spans="1:2" x14ac:dyDescent="0.25">
      <c r="A5" t="s">
        <v>116</v>
      </c>
      <c r="B5" t="s">
        <v>147</v>
      </c>
    </row>
    <row r="6" spans="1:2" x14ac:dyDescent="0.25">
      <c r="A6" t="s">
        <v>141</v>
      </c>
      <c r="B6" t="s">
        <v>148</v>
      </c>
    </row>
    <row r="7" spans="1:2" x14ac:dyDescent="0.25">
      <c r="A7" t="s">
        <v>122</v>
      </c>
      <c r="B7" t="s">
        <v>149</v>
      </c>
    </row>
    <row r="8" spans="1:2" x14ac:dyDescent="0.25">
      <c r="A8" t="s">
        <v>117</v>
      </c>
      <c r="B8" t="s">
        <v>150</v>
      </c>
    </row>
    <row r="9" spans="1:2" x14ac:dyDescent="0.25">
      <c r="A9" t="s">
        <v>123</v>
      </c>
      <c r="B9" t="s">
        <v>151</v>
      </c>
    </row>
    <row r="10" spans="1:2" x14ac:dyDescent="0.25">
      <c r="A10" t="s">
        <v>124</v>
      </c>
      <c r="B10" t="s">
        <v>152</v>
      </c>
    </row>
    <row r="11" spans="1:2" x14ac:dyDescent="0.25">
      <c r="A11" t="s">
        <v>125</v>
      </c>
      <c r="B11" t="s">
        <v>153</v>
      </c>
    </row>
    <row r="12" spans="1:2" x14ac:dyDescent="0.25">
      <c r="A12" t="s">
        <v>126</v>
      </c>
      <c r="B12" t="s">
        <v>154</v>
      </c>
    </row>
    <row r="13" spans="1:2" x14ac:dyDescent="0.25">
      <c r="A13" t="s">
        <v>127</v>
      </c>
      <c r="B13" t="s">
        <v>155</v>
      </c>
    </row>
    <row r="14" spans="1:2" x14ac:dyDescent="0.25">
      <c r="A14" t="s">
        <v>128</v>
      </c>
      <c r="B14" t="s">
        <v>156</v>
      </c>
    </row>
    <row r="15" spans="1:2" x14ac:dyDescent="0.25">
      <c r="A15" t="s">
        <v>129</v>
      </c>
      <c r="B15" t="s">
        <v>157</v>
      </c>
    </row>
    <row r="16" spans="1:2" x14ac:dyDescent="0.25">
      <c r="A16" t="s">
        <v>130</v>
      </c>
      <c r="B16" t="s">
        <v>158</v>
      </c>
    </row>
    <row r="17" spans="1:2" x14ac:dyDescent="0.25">
      <c r="A17" t="s">
        <v>131</v>
      </c>
      <c r="B17" t="s">
        <v>159</v>
      </c>
    </row>
    <row r="18" spans="1:2" x14ac:dyDescent="0.25">
      <c r="A18" t="s">
        <v>132</v>
      </c>
      <c r="B18" t="s">
        <v>160</v>
      </c>
    </row>
    <row r="19" spans="1:2" x14ac:dyDescent="0.25">
      <c r="A19" t="s">
        <v>133</v>
      </c>
      <c r="B19" t="s">
        <v>161</v>
      </c>
    </row>
    <row r="20" spans="1:2" x14ac:dyDescent="0.25">
      <c r="A20" t="s">
        <v>134</v>
      </c>
      <c r="B20" t="s">
        <v>162</v>
      </c>
    </row>
    <row r="21" spans="1:2" x14ac:dyDescent="0.25">
      <c r="A21" t="s">
        <v>135</v>
      </c>
      <c r="B21" t="s">
        <v>163</v>
      </c>
    </row>
    <row r="22" spans="1:2" x14ac:dyDescent="0.25">
      <c r="A22" t="s">
        <v>136</v>
      </c>
      <c r="B22" t="s">
        <v>164</v>
      </c>
    </row>
    <row r="23" spans="1:2" x14ac:dyDescent="0.25">
      <c r="A23" t="s">
        <v>137</v>
      </c>
      <c r="B23" t="s">
        <v>165</v>
      </c>
    </row>
    <row r="24" spans="1:2" x14ac:dyDescent="0.25">
      <c r="A24" t="s">
        <v>138</v>
      </c>
      <c r="B24" t="s">
        <v>166</v>
      </c>
    </row>
    <row r="25" spans="1:2" x14ac:dyDescent="0.25">
      <c r="A25" t="s">
        <v>139</v>
      </c>
      <c r="B25" t="s">
        <v>167</v>
      </c>
    </row>
    <row r="26" spans="1:2" x14ac:dyDescent="0.25">
      <c r="A26" t="s">
        <v>140</v>
      </c>
      <c r="B26" t="s">
        <v>168</v>
      </c>
    </row>
  </sheetData>
  <mergeCells count="1">
    <mergeCell ref="A1:B1"/>
  </mergeCells>
  <phoneticPr fontId="7" type="noConversion"/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A5C49-A632-44AC-AFAC-89DCF7769439}">
  <dimension ref="A1:R48"/>
  <sheetViews>
    <sheetView zoomScale="85" zoomScaleNormal="85" workbookViewId="0">
      <selection activeCell="B3" sqref="B3"/>
    </sheetView>
  </sheetViews>
  <sheetFormatPr baseColWidth="10" defaultRowHeight="15" x14ac:dyDescent="0.25"/>
  <cols>
    <col min="1" max="1" width="47.5703125" customWidth="1"/>
    <col min="2" max="2" width="24.42578125" customWidth="1"/>
    <col min="3" max="3" width="22.28515625" customWidth="1"/>
    <col min="5" max="5" width="28.5703125" customWidth="1"/>
    <col min="6" max="6" width="13" customWidth="1"/>
    <col min="7" max="7" width="21" bestFit="1" customWidth="1"/>
    <col min="8" max="8" width="13.7109375" bestFit="1" customWidth="1"/>
    <col min="10" max="10" width="20.7109375" customWidth="1"/>
    <col min="11" max="11" width="15.7109375" customWidth="1"/>
  </cols>
  <sheetData>
    <row r="1" spans="1:17" ht="19.5" thickBot="1" x14ac:dyDescent="0.35">
      <c r="A1" s="1" t="s">
        <v>186</v>
      </c>
      <c r="B1" s="101">
        <v>45297</v>
      </c>
    </row>
    <row r="2" spans="1:17" ht="28.5" x14ac:dyDescent="0.45">
      <c r="A2" s="2" t="s">
        <v>36</v>
      </c>
      <c r="B2" s="33">
        <v>4000</v>
      </c>
      <c r="C2" s="3" t="s">
        <v>9</v>
      </c>
      <c r="D2" s="3" t="s">
        <v>37</v>
      </c>
      <c r="E2" s="3"/>
      <c r="F2" s="4">
        <f>E15</f>
        <v>1</v>
      </c>
      <c r="G2" s="103" t="s">
        <v>32</v>
      </c>
      <c r="H2" s="104">
        <f>SUM(F2:F3)</f>
        <v>1</v>
      </c>
    </row>
    <row r="3" spans="1:17" ht="29.25" thickBot="1" x14ac:dyDescent="0.5">
      <c r="A3" s="5"/>
      <c r="B3" s="6"/>
      <c r="C3" s="6"/>
      <c r="D3" s="6" t="s">
        <v>38</v>
      </c>
      <c r="E3" s="6"/>
      <c r="F3" s="7">
        <f>E28</f>
        <v>0</v>
      </c>
      <c r="G3" s="103"/>
      <c r="H3" s="105"/>
    </row>
    <row r="4" spans="1:17" ht="15.75" thickBot="1" x14ac:dyDescent="0.3">
      <c r="D4" s="8" t="s">
        <v>0</v>
      </c>
      <c r="E4" s="9" t="s">
        <v>1</v>
      </c>
    </row>
    <row r="5" spans="1:17" ht="18.75" x14ac:dyDescent="0.3">
      <c r="A5" t="s">
        <v>2</v>
      </c>
      <c r="B5" t="s">
        <v>3</v>
      </c>
      <c r="C5" s="40" t="s">
        <v>187</v>
      </c>
      <c r="D5" s="10">
        <f>$D$15*E5</f>
        <v>1600</v>
      </c>
      <c r="E5" s="34">
        <v>0.4</v>
      </c>
      <c r="G5" s="43" t="s">
        <v>58</v>
      </c>
      <c r="H5" s="62"/>
      <c r="J5" s="43" t="s">
        <v>4</v>
      </c>
      <c r="K5" s="44"/>
      <c r="L5" s="44"/>
      <c r="M5" s="45"/>
      <c r="N5" s="45"/>
      <c r="O5" s="46"/>
      <c r="P5" s="46"/>
      <c r="Q5" s="47"/>
    </row>
    <row r="6" spans="1:17" x14ac:dyDescent="0.25">
      <c r="B6" t="s">
        <v>5</v>
      </c>
      <c r="C6" s="41" t="s">
        <v>188</v>
      </c>
      <c r="D6" s="13">
        <f>$D$15*E6</f>
        <v>2400</v>
      </c>
      <c r="E6" s="35">
        <v>0.6</v>
      </c>
      <c r="G6" s="52" t="str">
        <f>C5</f>
        <v>Schweineleber</v>
      </c>
      <c r="H6" s="67">
        <f>D5</f>
        <v>1600</v>
      </c>
      <c r="J6" s="48" t="s">
        <v>2</v>
      </c>
      <c r="K6" s="49"/>
      <c r="L6" s="49"/>
      <c r="M6" s="50"/>
      <c r="N6" s="50"/>
      <c r="O6" s="49" t="s">
        <v>6</v>
      </c>
      <c r="Q6" s="51"/>
    </row>
    <row r="7" spans="1:17" x14ac:dyDescent="0.25">
      <c r="B7" t="s">
        <v>7</v>
      </c>
      <c r="C7" s="41"/>
      <c r="D7" s="13">
        <f>$D$15*E7</f>
        <v>0</v>
      </c>
      <c r="E7" s="35">
        <v>0</v>
      </c>
      <c r="G7" s="52" t="str">
        <f>C6</f>
        <v>Wammen</v>
      </c>
      <c r="H7" s="67">
        <f>D6</f>
        <v>2400</v>
      </c>
      <c r="J7" s="52" t="s">
        <v>8</v>
      </c>
      <c r="K7" s="53" t="s">
        <v>80</v>
      </c>
      <c r="L7" s="92">
        <v>18</v>
      </c>
      <c r="M7" s="55" t="s">
        <v>9</v>
      </c>
      <c r="N7" t="s">
        <v>8</v>
      </c>
      <c r="O7" s="53"/>
      <c r="P7" s="91">
        <v>0</v>
      </c>
      <c r="Q7" s="51" t="s">
        <v>9</v>
      </c>
    </row>
    <row r="8" spans="1:17" x14ac:dyDescent="0.25">
      <c r="B8" t="s">
        <v>51</v>
      </c>
      <c r="C8" s="41"/>
      <c r="D8" s="13">
        <f t="shared" ref="D8:D13" si="0">$D$15*E8</f>
        <v>0</v>
      </c>
      <c r="E8" s="35">
        <v>0</v>
      </c>
      <c r="G8" s="52">
        <f t="shared" ref="G8:G14" si="1">C7</f>
        <v>0</v>
      </c>
      <c r="H8" s="67">
        <f>D19</f>
        <v>0</v>
      </c>
      <c r="J8" s="52" t="s">
        <v>10</v>
      </c>
      <c r="K8" s="53" t="s">
        <v>30</v>
      </c>
      <c r="L8" s="92">
        <v>2</v>
      </c>
      <c r="M8" s="55" t="s">
        <v>9</v>
      </c>
      <c r="N8" t="s">
        <v>10</v>
      </c>
      <c r="O8" s="53"/>
      <c r="P8" s="91"/>
      <c r="Q8" s="51" t="s">
        <v>9</v>
      </c>
    </row>
    <row r="9" spans="1:17" x14ac:dyDescent="0.25">
      <c r="B9" t="s">
        <v>52</v>
      </c>
      <c r="C9" s="41"/>
      <c r="D9" s="13">
        <f t="shared" si="0"/>
        <v>0</v>
      </c>
      <c r="E9" s="35">
        <v>0</v>
      </c>
      <c r="G9" s="52">
        <f t="shared" si="1"/>
        <v>0</v>
      </c>
      <c r="H9" s="51"/>
      <c r="J9" s="52" t="s">
        <v>11</v>
      </c>
      <c r="K9" s="53" t="s">
        <v>73</v>
      </c>
      <c r="L9" s="92">
        <v>0.3</v>
      </c>
      <c r="M9" s="55" t="s">
        <v>9</v>
      </c>
      <c r="N9" t="s">
        <v>11</v>
      </c>
      <c r="O9" s="53"/>
      <c r="P9" s="91"/>
      <c r="Q9" s="51" t="s">
        <v>9</v>
      </c>
    </row>
    <row r="10" spans="1:17" x14ac:dyDescent="0.25">
      <c r="B10" t="s">
        <v>53</v>
      </c>
      <c r="C10" s="41"/>
      <c r="D10" s="13">
        <f t="shared" si="0"/>
        <v>0</v>
      </c>
      <c r="E10" s="35">
        <v>0</v>
      </c>
      <c r="G10" s="52">
        <f t="shared" si="1"/>
        <v>0</v>
      </c>
      <c r="H10" s="51"/>
      <c r="J10" s="52" t="s">
        <v>12</v>
      </c>
      <c r="K10" s="53" t="s">
        <v>98</v>
      </c>
      <c r="L10" s="92">
        <v>0.5</v>
      </c>
      <c r="M10" s="55" t="s">
        <v>9</v>
      </c>
      <c r="N10" t="s">
        <v>12</v>
      </c>
      <c r="O10" s="53"/>
      <c r="P10" s="91"/>
      <c r="Q10" s="51" t="s">
        <v>9</v>
      </c>
    </row>
    <row r="11" spans="1:17" x14ac:dyDescent="0.25">
      <c r="B11" t="s">
        <v>54</v>
      </c>
      <c r="C11" s="41"/>
      <c r="D11" s="13">
        <f t="shared" si="0"/>
        <v>0</v>
      </c>
      <c r="E11" s="35">
        <v>0</v>
      </c>
      <c r="G11" s="52">
        <f t="shared" si="1"/>
        <v>0</v>
      </c>
      <c r="H11" s="51"/>
      <c r="J11" s="52" t="s">
        <v>14</v>
      </c>
      <c r="K11" s="53" t="s">
        <v>170</v>
      </c>
      <c r="L11" s="92">
        <v>0.5</v>
      </c>
      <c r="M11" s="56" t="s">
        <v>9</v>
      </c>
      <c r="N11" t="s">
        <v>14</v>
      </c>
      <c r="O11" s="53"/>
      <c r="P11" s="91"/>
      <c r="Q11" s="51" t="s">
        <v>9</v>
      </c>
    </row>
    <row r="12" spans="1:17" x14ac:dyDescent="0.25">
      <c r="B12" t="s">
        <v>55</v>
      </c>
      <c r="C12" s="41"/>
      <c r="D12" s="13">
        <f t="shared" si="0"/>
        <v>0</v>
      </c>
      <c r="E12" s="35">
        <v>0</v>
      </c>
      <c r="G12" s="52">
        <f t="shared" si="1"/>
        <v>0</v>
      </c>
      <c r="H12" s="51"/>
      <c r="J12" s="52" t="s">
        <v>15</v>
      </c>
      <c r="K12" s="53" t="s">
        <v>189</v>
      </c>
      <c r="L12" s="92">
        <v>0.1</v>
      </c>
      <c r="M12" s="56"/>
      <c r="N12" t="s">
        <v>15</v>
      </c>
      <c r="O12" s="53"/>
      <c r="P12" s="91"/>
      <c r="Q12" s="51" t="s">
        <v>9</v>
      </c>
    </row>
    <row r="13" spans="1:17" x14ac:dyDescent="0.25">
      <c r="B13" t="s">
        <v>56</v>
      </c>
      <c r="C13" s="41"/>
      <c r="D13" s="13">
        <f t="shared" si="0"/>
        <v>0</v>
      </c>
      <c r="E13" s="35">
        <v>0</v>
      </c>
      <c r="G13" s="52">
        <f t="shared" si="1"/>
        <v>0</v>
      </c>
      <c r="H13" s="51"/>
      <c r="J13" s="52" t="s">
        <v>17</v>
      </c>
      <c r="K13" s="53" t="s">
        <v>96</v>
      </c>
      <c r="L13" s="92">
        <v>2</v>
      </c>
      <c r="M13" s="56"/>
      <c r="N13" t="s">
        <v>17</v>
      </c>
      <c r="O13" s="53"/>
      <c r="P13" s="91"/>
      <c r="Q13" s="51" t="s">
        <v>9</v>
      </c>
    </row>
    <row r="14" spans="1:17" ht="15.75" thickBot="1" x14ac:dyDescent="0.3">
      <c r="B14" t="s">
        <v>57</v>
      </c>
      <c r="C14" s="42"/>
      <c r="D14" s="13">
        <f>$D$15*E14</f>
        <v>0</v>
      </c>
      <c r="E14" s="36">
        <v>0</v>
      </c>
      <c r="G14" s="52">
        <f t="shared" si="1"/>
        <v>0</v>
      </c>
      <c r="H14" s="51"/>
      <c r="J14" s="52" t="s">
        <v>18</v>
      </c>
      <c r="K14" s="53"/>
      <c r="L14" s="92">
        <v>0</v>
      </c>
      <c r="M14" s="56"/>
      <c r="N14" t="s">
        <v>18</v>
      </c>
      <c r="O14" s="53"/>
      <c r="P14" s="91"/>
      <c r="Q14" s="51" t="s">
        <v>9</v>
      </c>
    </row>
    <row r="15" spans="1:17" ht="15.75" thickBot="1" x14ac:dyDescent="0.3">
      <c r="B15" s="15" t="s">
        <v>13</v>
      </c>
      <c r="C15" s="16"/>
      <c r="D15" s="17">
        <f>B2*F2</f>
        <v>4000</v>
      </c>
      <c r="E15" s="11">
        <f>SUM(E5:E14)</f>
        <v>1</v>
      </c>
      <c r="G15" s="52">
        <f>C14</f>
        <v>0</v>
      </c>
      <c r="H15" s="51"/>
      <c r="J15" s="52" t="s">
        <v>19</v>
      </c>
      <c r="K15" s="53"/>
      <c r="L15" s="92">
        <v>0</v>
      </c>
      <c r="M15" s="56"/>
      <c r="N15" t="s">
        <v>19</v>
      </c>
      <c r="O15" s="53"/>
      <c r="P15" s="91"/>
      <c r="Q15" s="51" t="s">
        <v>9</v>
      </c>
    </row>
    <row r="16" spans="1:17" x14ac:dyDescent="0.25">
      <c r="D16" s="18"/>
      <c r="E16" s="11"/>
      <c r="G16" s="52">
        <f>C18</f>
        <v>0</v>
      </c>
      <c r="H16" s="51"/>
      <c r="J16" s="52" t="s">
        <v>48</v>
      </c>
      <c r="K16" s="53"/>
      <c r="L16" s="92">
        <v>0</v>
      </c>
      <c r="M16" s="56"/>
      <c r="N16" t="s">
        <v>48</v>
      </c>
      <c r="O16" s="53"/>
      <c r="P16" s="91"/>
      <c r="Q16" s="51" t="s">
        <v>9</v>
      </c>
    </row>
    <row r="17" spans="1:18" ht="15.75" thickBot="1" x14ac:dyDescent="0.3">
      <c r="D17" s="19" t="s">
        <v>16</v>
      </c>
      <c r="E17" s="9" t="s">
        <v>1</v>
      </c>
      <c r="G17" s="52">
        <f t="shared" ref="G17:G25" si="2">C19</f>
        <v>0</v>
      </c>
      <c r="H17" s="51"/>
      <c r="J17" s="52" t="s">
        <v>49</v>
      </c>
      <c r="K17" s="53"/>
      <c r="L17" s="92">
        <v>0</v>
      </c>
      <c r="M17" s="56"/>
      <c r="N17" t="s">
        <v>49</v>
      </c>
      <c r="O17" s="53"/>
      <c r="P17" s="91"/>
      <c r="Q17" s="51" t="s">
        <v>9</v>
      </c>
    </row>
    <row r="18" spans="1:18" x14ac:dyDescent="0.25">
      <c r="A18" t="s">
        <v>6</v>
      </c>
      <c r="B18" t="s">
        <v>3</v>
      </c>
      <c r="C18" s="40"/>
      <c r="D18" s="10">
        <f>$D$15*E18</f>
        <v>0</v>
      </c>
      <c r="E18" s="37"/>
      <c r="G18" s="52">
        <f t="shared" si="2"/>
        <v>0</v>
      </c>
      <c r="H18" s="51"/>
      <c r="J18" s="48" t="s">
        <v>13</v>
      </c>
      <c r="K18" s="49"/>
      <c r="L18" s="64">
        <f>SUM(L7:L17)</f>
        <v>23.400000000000002</v>
      </c>
      <c r="M18" s="64" t="s">
        <v>9</v>
      </c>
      <c r="N18" s="49" t="s">
        <v>13</v>
      </c>
      <c r="O18" s="49"/>
      <c r="P18" s="64">
        <f>SUM(P7:P17)</f>
        <v>0</v>
      </c>
      <c r="Q18" s="65" t="s">
        <v>9</v>
      </c>
    </row>
    <row r="19" spans="1:18" ht="15.75" thickBot="1" x14ac:dyDescent="0.3">
      <c r="B19" t="s">
        <v>5</v>
      </c>
      <c r="C19" s="41"/>
      <c r="D19" s="13">
        <f>$D$15*E19</f>
        <v>0</v>
      </c>
      <c r="E19" s="38"/>
      <c r="G19" s="52">
        <f t="shared" si="2"/>
        <v>0</v>
      </c>
      <c r="H19" s="51"/>
      <c r="J19" s="57"/>
      <c r="K19" s="58"/>
      <c r="L19" s="58"/>
      <c r="M19" s="59"/>
      <c r="N19" s="59"/>
      <c r="O19" s="58"/>
      <c r="P19" s="58"/>
      <c r="Q19" s="60"/>
      <c r="R19" s="20"/>
    </row>
    <row r="20" spans="1:18" x14ac:dyDescent="0.25">
      <c r="B20" t="s">
        <v>7</v>
      </c>
      <c r="C20" s="41"/>
      <c r="D20" s="13">
        <f>$D$15*E20</f>
        <v>0</v>
      </c>
      <c r="E20" s="38">
        <v>0</v>
      </c>
      <c r="G20" s="52">
        <f t="shared" si="2"/>
        <v>0</v>
      </c>
      <c r="H20" s="51"/>
      <c r="R20" s="14"/>
    </row>
    <row r="21" spans="1:18" ht="15.75" thickBot="1" x14ac:dyDescent="0.3">
      <c r="B21" t="s">
        <v>51</v>
      </c>
      <c r="C21" s="41"/>
      <c r="D21" s="13">
        <f t="shared" ref="D21:D26" si="3">$D$15*E21</f>
        <v>0</v>
      </c>
      <c r="E21" s="38">
        <v>0</v>
      </c>
      <c r="G21" s="52">
        <f t="shared" si="2"/>
        <v>0</v>
      </c>
      <c r="H21" s="51"/>
    </row>
    <row r="22" spans="1:18" ht="18.75" x14ac:dyDescent="0.3">
      <c r="B22" t="s">
        <v>52</v>
      </c>
      <c r="C22" s="41"/>
      <c r="D22" s="13">
        <f t="shared" si="3"/>
        <v>0</v>
      </c>
      <c r="E22" s="38">
        <v>0</v>
      </c>
      <c r="G22" s="52">
        <f t="shared" si="2"/>
        <v>0</v>
      </c>
      <c r="H22" s="51"/>
      <c r="J22" s="43" t="s">
        <v>35</v>
      </c>
      <c r="K22" s="46"/>
      <c r="L22" s="46"/>
      <c r="M22" s="46"/>
      <c r="N22" s="61" t="s">
        <v>39</v>
      </c>
      <c r="O22" s="46"/>
      <c r="P22" s="46"/>
      <c r="Q22" s="62"/>
    </row>
    <row r="23" spans="1:18" x14ac:dyDescent="0.25">
      <c r="B23" t="s">
        <v>53</v>
      </c>
      <c r="C23" s="41"/>
      <c r="D23" s="13">
        <f t="shared" si="3"/>
        <v>0</v>
      </c>
      <c r="E23" s="38">
        <v>0</v>
      </c>
      <c r="G23" s="52">
        <f t="shared" si="2"/>
        <v>0</v>
      </c>
      <c r="H23" s="51"/>
      <c r="J23" s="52" t="str">
        <f t="shared" ref="J23:K33" si="4">J7</f>
        <v>Gewürz 1</v>
      </c>
      <c r="K23" t="str">
        <f t="shared" si="4"/>
        <v>NPS</v>
      </c>
      <c r="L23" s="55">
        <f t="shared" ref="L23:L33" si="5">($D$29/1000)*L7</f>
        <v>72</v>
      </c>
      <c r="M23" t="s">
        <v>9</v>
      </c>
      <c r="N23" t="str">
        <f t="shared" ref="N23:O33" si="6">N7</f>
        <v>Gewürz 1</v>
      </c>
      <c r="O23">
        <f t="shared" si="6"/>
        <v>0</v>
      </c>
      <c r="P23" s="55">
        <f t="shared" ref="P23:P33" si="7">($D$29/1000)*P7</f>
        <v>0</v>
      </c>
      <c r="Q23" s="51" t="s">
        <v>9</v>
      </c>
    </row>
    <row r="24" spans="1:18" x14ac:dyDescent="0.25">
      <c r="B24" t="s">
        <v>54</v>
      </c>
      <c r="C24" s="41"/>
      <c r="D24" s="13">
        <f t="shared" si="3"/>
        <v>0</v>
      </c>
      <c r="E24" s="38">
        <v>0</v>
      </c>
      <c r="G24" s="52">
        <f t="shared" si="2"/>
        <v>0</v>
      </c>
      <c r="H24" s="51"/>
      <c r="J24" s="52" t="str">
        <f t="shared" si="4"/>
        <v>Gewürz 2</v>
      </c>
      <c r="K24" t="str">
        <f t="shared" si="4"/>
        <v>Pfeffer</v>
      </c>
      <c r="L24" s="55">
        <f t="shared" si="5"/>
        <v>8</v>
      </c>
      <c r="M24" t="s">
        <v>9</v>
      </c>
      <c r="N24" t="str">
        <f t="shared" si="6"/>
        <v>Gewürz 2</v>
      </c>
      <c r="O24">
        <f t="shared" si="6"/>
        <v>0</v>
      </c>
      <c r="P24" s="55">
        <f t="shared" si="7"/>
        <v>0</v>
      </c>
      <c r="Q24" s="51" t="s">
        <v>9</v>
      </c>
    </row>
    <row r="25" spans="1:18" x14ac:dyDescent="0.25">
      <c r="B25" t="s">
        <v>55</v>
      </c>
      <c r="C25" s="41"/>
      <c r="D25" s="13">
        <f t="shared" si="3"/>
        <v>0</v>
      </c>
      <c r="E25" s="38">
        <v>0</v>
      </c>
      <c r="G25" s="52">
        <f t="shared" si="2"/>
        <v>0</v>
      </c>
      <c r="H25" s="51"/>
      <c r="J25" s="52" t="str">
        <f t="shared" si="4"/>
        <v>Gewürz 3</v>
      </c>
      <c r="K25" t="str">
        <f t="shared" si="4"/>
        <v>Kardamom</v>
      </c>
      <c r="L25" s="55">
        <f t="shared" si="5"/>
        <v>1.2</v>
      </c>
      <c r="M25" t="s">
        <v>9</v>
      </c>
      <c r="N25" t="str">
        <f t="shared" si="6"/>
        <v>Gewürz 3</v>
      </c>
      <c r="O25">
        <f t="shared" si="6"/>
        <v>0</v>
      </c>
      <c r="P25" s="55">
        <f t="shared" si="7"/>
        <v>0</v>
      </c>
      <c r="Q25" s="51" t="s">
        <v>9</v>
      </c>
    </row>
    <row r="26" spans="1:18" x14ac:dyDescent="0.25">
      <c r="B26" t="s">
        <v>56</v>
      </c>
      <c r="C26" s="41"/>
      <c r="D26" s="13">
        <f t="shared" si="3"/>
        <v>0</v>
      </c>
      <c r="E26" s="38">
        <v>0</v>
      </c>
      <c r="G26" s="52" t="str">
        <f>A33</f>
        <v>Zwiebel</v>
      </c>
      <c r="H26" s="67">
        <f>C33</f>
        <v>200</v>
      </c>
      <c r="J26" s="52" t="str">
        <f t="shared" si="4"/>
        <v>Gewürz 4</v>
      </c>
      <c r="K26" t="str">
        <f t="shared" si="4"/>
        <v>Ingwer</v>
      </c>
      <c r="L26" s="55">
        <f t="shared" si="5"/>
        <v>2</v>
      </c>
      <c r="M26" t="s">
        <v>9</v>
      </c>
      <c r="N26" t="str">
        <f t="shared" si="6"/>
        <v>Gewürz 4</v>
      </c>
      <c r="O26">
        <f t="shared" si="6"/>
        <v>0</v>
      </c>
      <c r="P26" s="55">
        <f t="shared" si="7"/>
        <v>0</v>
      </c>
      <c r="Q26" s="51" t="s">
        <v>9</v>
      </c>
    </row>
    <row r="27" spans="1:18" ht="15.75" thickBot="1" x14ac:dyDescent="0.3">
      <c r="B27" t="s">
        <v>57</v>
      </c>
      <c r="C27" s="42"/>
      <c r="D27" s="21">
        <f>$D$15*E27</f>
        <v>0</v>
      </c>
      <c r="E27" s="39">
        <v>0</v>
      </c>
      <c r="G27" s="52">
        <f t="shared" ref="G27:G32" si="8">A34</f>
        <v>0</v>
      </c>
      <c r="H27" s="67">
        <f t="shared" ref="H27:H32" si="9">C34</f>
        <v>0</v>
      </c>
      <c r="J27" s="52" t="str">
        <f t="shared" si="4"/>
        <v>Gewürz 5</v>
      </c>
      <c r="K27" t="str">
        <f t="shared" si="4"/>
        <v>Mazis</v>
      </c>
      <c r="L27" s="55">
        <f t="shared" si="5"/>
        <v>2</v>
      </c>
      <c r="M27" t="s">
        <v>9</v>
      </c>
      <c r="N27" t="str">
        <f t="shared" si="6"/>
        <v>Gewürz 5</v>
      </c>
      <c r="O27">
        <f t="shared" si="6"/>
        <v>0</v>
      </c>
      <c r="P27" s="55">
        <f t="shared" si="7"/>
        <v>0</v>
      </c>
      <c r="Q27" s="51" t="s">
        <v>9</v>
      </c>
    </row>
    <row r="28" spans="1:18" ht="15.75" thickBot="1" x14ac:dyDescent="0.3">
      <c r="B28" s="15" t="s">
        <v>13</v>
      </c>
      <c r="C28" s="16"/>
      <c r="D28" s="22">
        <f>B2*F3</f>
        <v>0</v>
      </c>
      <c r="E28" s="11">
        <f>SUM(E18:E27)</f>
        <v>0</v>
      </c>
      <c r="G28" s="52">
        <f t="shared" si="8"/>
        <v>0</v>
      </c>
      <c r="H28" s="67">
        <f t="shared" si="9"/>
        <v>0</v>
      </c>
      <c r="J28" s="52" t="str">
        <f t="shared" si="4"/>
        <v>Gewürz 6</v>
      </c>
      <c r="K28" t="str">
        <f t="shared" si="4"/>
        <v>Vanille</v>
      </c>
      <c r="L28" s="55">
        <f t="shared" si="5"/>
        <v>0.4</v>
      </c>
      <c r="M28" t="s">
        <v>9</v>
      </c>
      <c r="N28" t="str">
        <f t="shared" si="6"/>
        <v>Gewürz 6</v>
      </c>
      <c r="O28">
        <f t="shared" si="6"/>
        <v>0</v>
      </c>
      <c r="P28" s="55">
        <f t="shared" si="7"/>
        <v>0</v>
      </c>
      <c r="Q28" s="51" t="s">
        <v>9</v>
      </c>
    </row>
    <row r="29" spans="1:18" ht="19.5" thickBot="1" x14ac:dyDescent="0.35">
      <c r="A29" t="s">
        <v>20</v>
      </c>
      <c r="D29" s="23">
        <f>B2</f>
        <v>4000</v>
      </c>
      <c r="E29" s="11"/>
      <c r="G29" s="52">
        <f t="shared" si="8"/>
        <v>0</v>
      </c>
      <c r="H29" s="67">
        <f t="shared" si="9"/>
        <v>0</v>
      </c>
      <c r="J29" s="52" t="str">
        <f t="shared" si="4"/>
        <v>Gewürz 7</v>
      </c>
      <c r="K29" t="str">
        <f t="shared" si="4"/>
        <v>Honig</v>
      </c>
      <c r="L29" s="55">
        <f t="shared" si="5"/>
        <v>8</v>
      </c>
      <c r="M29" t="s">
        <v>9</v>
      </c>
      <c r="N29" t="str">
        <f t="shared" si="6"/>
        <v>Gewürz 7</v>
      </c>
      <c r="O29">
        <f t="shared" si="6"/>
        <v>0</v>
      </c>
      <c r="P29" s="55">
        <f t="shared" si="7"/>
        <v>0</v>
      </c>
      <c r="Q29" s="51" t="s">
        <v>9</v>
      </c>
    </row>
    <row r="30" spans="1:18" x14ac:dyDescent="0.25">
      <c r="A30" t="s">
        <v>21</v>
      </c>
      <c r="D30" s="24">
        <f>D15+D28</f>
        <v>4000</v>
      </c>
      <c r="G30" s="52">
        <f t="shared" si="8"/>
        <v>0</v>
      </c>
      <c r="H30" s="67">
        <f t="shared" si="9"/>
        <v>0</v>
      </c>
      <c r="J30" s="52" t="str">
        <f t="shared" si="4"/>
        <v>Gewürz 8</v>
      </c>
      <c r="K30">
        <f t="shared" si="4"/>
        <v>0</v>
      </c>
      <c r="L30" s="55">
        <f t="shared" si="5"/>
        <v>0</v>
      </c>
      <c r="M30" t="s">
        <v>9</v>
      </c>
      <c r="N30" t="str">
        <f t="shared" si="6"/>
        <v>Gewürz 8</v>
      </c>
      <c r="O30">
        <f t="shared" si="6"/>
        <v>0</v>
      </c>
      <c r="P30" s="55">
        <f t="shared" si="7"/>
        <v>0</v>
      </c>
      <c r="Q30" s="51" t="s">
        <v>9</v>
      </c>
    </row>
    <row r="31" spans="1:18" ht="15.75" thickBot="1" x14ac:dyDescent="0.3">
      <c r="D31" s="11"/>
      <c r="G31" s="52">
        <f t="shared" si="8"/>
        <v>0</v>
      </c>
      <c r="H31" s="67">
        <f t="shared" si="9"/>
        <v>0</v>
      </c>
      <c r="J31" s="52" t="str">
        <f t="shared" si="4"/>
        <v>Gewürz 9</v>
      </c>
      <c r="K31">
        <f t="shared" si="4"/>
        <v>0</v>
      </c>
      <c r="L31" s="55">
        <f t="shared" si="5"/>
        <v>0</v>
      </c>
      <c r="M31" t="s">
        <v>9</v>
      </c>
      <c r="N31" t="str">
        <f t="shared" si="6"/>
        <v>Gewürz 9</v>
      </c>
      <c r="O31">
        <f t="shared" si="6"/>
        <v>0</v>
      </c>
      <c r="P31" s="55">
        <f t="shared" si="7"/>
        <v>0</v>
      </c>
      <c r="Q31" s="51" t="s">
        <v>9</v>
      </c>
    </row>
    <row r="32" spans="1:18" x14ac:dyDescent="0.25">
      <c r="A32" s="68" t="s">
        <v>60</v>
      </c>
      <c r="B32" s="69" t="s">
        <v>34</v>
      </c>
      <c r="C32" s="25" t="s">
        <v>32</v>
      </c>
      <c r="D32" s="26"/>
      <c r="G32" s="52">
        <f t="shared" si="8"/>
        <v>0</v>
      </c>
      <c r="H32" s="67">
        <f t="shared" si="9"/>
        <v>0</v>
      </c>
      <c r="J32" s="52" t="str">
        <f t="shared" si="4"/>
        <v>Gewürz 10</v>
      </c>
      <c r="K32">
        <f t="shared" si="4"/>
        <v>0</v>
      </c>
      <c r="L32" s="55">
        <f t="shared" si="5"/>
        <v>0</v>
      </c>
      <c r="M32" t="s">
        <v>9</v>
      </c>
      <c r="N32" t="str">
        <f t="shared" si="6"/>
        <v>Gewürz 10</v>
      </c>
      <c r="O32">
        <f t="shared" si="6"/>
        <v>0</v>
      </c>
      <c r="P32" s="55">
        <f t="shared" si="7"/>
        <v>0</v>
      </c>
      <c r="Q32" s="51" t="s">
        <v>9</v>
      </c>
    </row>
    <row r="33" spans="1:17" x14ac:dyDescent="0.25">
      <c r="A33" s="70" t="s">
        <v>185</v>
      </c>
      <c r="B33" s="71">
        <v>50</v>
      </c>
      <c r="C33" s="27">
        <f t="shared" ref="C33:C37" si="10">($D$29/1000)*B33</f>
        <v>200</v>
      </c>
      <c r="D33" s="28" t="s">
        <v>9</v>
      </c>
      <c r="G33" s="52"/>
      <c r="H33" s="67"/>
      <c r="J33" s="52" t="str">
        <f t="shared" si="4"/>
        <v>Gewürz 11</v>
      </c>
      <c r="K33">
        <f t="shared" si="4"/>
        <v>0</v>
      </c>
      <c r="L33" s="55">
        <f t="shared" si="5"/>
        <v>0</v>
      </c>
      <c r="M33" t="s">
        <v>9</v>
      </c>
      <c r="N33" t="str">
        <f t="shared" si="6"/>
        <v>Gewürz 11</v>
      </c>
      <c r="O33">
        <f t="shared" si="6"/>
        <v>0</v>
      </c>
      <c r="P33" s="55">
        <f t="shared" si="7"/>
        <v>0</v>
      </c>
      <c r="Q33" s="51" t="s">
        <v>9</v>
      </c>
    </row>
    <row r="34" spans="1:17" x14ac:dyDescent="0.25">
      <c r="A34" s="70"/>
      <c r="B34" s="71"/>
      <c r="C34" s="27">
        <f t="shared" si="10"/>
        <v>0</v>
      </c>
      <c r="D34" s="28" t="s">
        <v>9</v>
      </c>
      <c r="G34" s="52"/>
      <c r="H34" s="51"/>
      <c r="J34" s="48" t="str">
        <f>J18</f>
        <v>Summe</v>
      </c>
      <c r="K34" s="49"/>
      <c r="L34" s="66">
        <f>SUM(L23:L33)</f>
        <v>93.600000000000009</v>
      </c>
      <c r="M34" s="49" t="s">
        <v>9</v>
      </c>
      <c r="N34" s="49" t="str">
        <f>N18</f>
        <v>Summe</v>
      </c>
      <c r="O34" s="49"/>
      <c r="P34" s="66">
        <f>SUM(P23:P33)</f>
        <v>0</v>
      </c>
      <c r="Q34" s="28" t="s">
        <v>9</v>
      </c>
    </row>
    <row r="35" spans="1:17" ht="15.75" thickBot="1" x14ac:dyDescent="0.3">
      <c r="A35" s="70"/>
      <c r="B35" s="71"/>
      <c r="C35" s="27">
        <f t="shared" si="10"/>
        <v>0</v>
      </c>
      <c r="D35" s="28" t="s">
        <v>9</v>
      </c>
      <c r="G35" s="57"/>
      <c r="H35" s="63"/>
      <c r="J35" s="57"/>
      <c r="K35" s="58"/>
      <c r="L35" s="58"/>
      <c r="M35" s="58"/>
      <c r="N35" s="58"/>
      <c r="O35" s="58"/>
      <c r="P35" s="58"/>
      <c r="Q35" s="63"/>
    </row>
    <row r="36" spans="1:17" x14ac:dyDescent="0.25">
      <c r="A36" s="70"/>
      <c r="B36" s="71"/>
      <c r="C36" s="27">
        <f t="shared" si="10"/>
        <v>0</v>
      </c>
      <c r="D36" s="28" t="s">
        <v>9</v>
      </c>
    </row>
    <row r="37" spans="1:17" x14ac:dyDescent="0.25">
      <c r="A37" s="70"/>
      <c r="B37" s="71"/>
      <c r="C37" s="27">
        <f t="shared" si="10"/>
        <v>0</v>
      </c>
      <c r="D37" s="28" t="s">
        <v>9</v>
      </c>
    </row>
    <row r="38" spans="1:17" x14ac:dyDescent="0.25">
      <c r="A38" s="70"/>
      <c r="B38" s="71"/>
      <c r="C38" s="27">
        <f>($D$29/1000)*B38</f>
        <v>0</v>
      </c>
      <c r="D38" s="28" t="s">
        <v>9</v>
      </c>
    </row>
    <row r="39" spans="1:17" ht="15.75" thickBot="1" x14ac:dyDescent="0.3">
      <c r="A39" s="70"/>
      <c r="B39" s="53"/>
      <c r="C39" s="27">
        <f>($D$29/1000)*B39</f>
        <v>0</v>
      </c>
      <c r="D39" s="28" t="s">
        <v>9</v>
      </c>
    </row>
    <row r="40" spans="1:17" ht="15.75" thickBot="1" x14ac:dyDescent="0.3">
      <c r="A40" s="29" t="s">
        <v>46</v>
      </c>
      <c r="B40" s="30"/>
      <c r="C40" s="31">
        <f>SUM(C33:C39)</f>
        <v>200</v>
      </c>
      <c r="D40" s="32" t="s">
        <v>9</v>
      </c>
      <c r="G40" s="12"/>
    </row>
    <row r="41" spans="1:17" ht="15.75" thickBot="1" x14ac:dyDescent="0.3">
      <c r="G41" s="20"/>
    </row>
    <row r="42" spans="1:17" ht="26.25" x14ac:dyDescent="0.4">
      <c r="A42" s="72" t="s">
        <v>47</v>
      </c>
      <c r="B42" s="73"/>
      <c r="C42" s="73"/>
      <c r="D42" s="73"/>
      <c r="E42" s="73"/>
      <c r="F42" s="74"/>
    </row>
    <row r="43" spans="1:17" ht="21.75" thickBot="1" x14ac:dyDescent="0.4">
      <c r="A43" s="75" t="s">
        <v>41</v>
      </c>
      <c r="B43" s="76" t="s">
        <v>43</v>
      </c>
      <c r="C43" s="76" t="s">
        <v>44</v>
      </c>
      <c r="D43" s="76" t="s">
        <v>40</v>
      </c>
      <c r="E43" s="76" t="s">
        <v>42</v>
      </c>
      <c r="F43" s="77"/>
    </row>
    <row r="44" spans="1:17" ht="21.75" thickBot="1" x14ac:dyDescent="0.4">
      <c r="A44" s="78" t="s">
        <v>22</v>
      </c>
      <c r="B44" s="90">
        <v>18</v>
      </c>
      <c r="C44" s="90">
        <v>18</v>
      </c>
      <c r="D44" s="90">
        <v>18</v>
      </c>
      <c r="E44" s="90">
        <v>18</v>
      </c>
      <c r="F44" s="79" t="s">
        <v>23</v>
      </c>
    </row>
    <row r="45" spans="1:17" ht="21" x14ac:dyDescent="0.35">
      <c r="A45" s="80" t="s">
        <v>24</v>
      </c>
      <c r="B45" s="81">
        <f>(60/18)*B44</f>
        <v>60</v>
      </c>
      <c r="C45" s="81">
        <f>(120/18)*C44</f>
        <v>120</v>
      </c>
      <c r="D45" s="81">
        <f>(140/18)*D44</f>
        <v>140</v>
      </c>
      <c r="E45" s="81">
        <f>(150/18)*E44</f>
        <v>150</v>
      </c>
      <c r="F45" s="82" t="s">
        <v>9</v>
      </c>
    </row>
    <row r="46" spans="1:17" ht="21" x14ac:dyDescent="0.35">
      <c r="A46" s="83" t="s">
        <v>25</v>
      </c>
      <c r="B46" s="84">
        <f>(($D$29/1000)+($C$40/1000))*2.9</f>
        <v>12.18</v>
      </c>
      <c r="C46" s="84">
        <f>(($D$29/1000)+($C$40/1000))*1.5</f>
        <v>6.3000000000000007</v>
      </c>
      <c r="D46" s="84">
        <f>(($D$29/1000)+($C$40/1000))*1.3</f>
        <v>5.4600000000000009</v>
      </c>
      <c r="E46" s="84">
        <f>(($D$29/1000)+($C$40/1000))*1.2</f>
        <v>5.04</v>
      </c>
      <c r="F46" s="85" t="s">
        <v>45</v>
      </c>
    </row>
    <row r="47" spans="1:17" ht="21.75" thickBot="1" x14ac:dyDescent="0.4">
      <c r="A47" s="75" t="s">
        <v>26</v>
      </c>
      <c r="B47" s="86">
        <f>($D$29+$C$40)/B45</f>
        <v>70</v>
      </c>
      <c r="C47" s="86">
        <f>($D$29+$C$40)/C45</f>
        <v>35</v>
      </c>
      <c r="D47" s="86">
        <f>($D$29+$C$40)/D45</f>
        <v>30</v>
      </c>
      <c r="E47" s="86">
        <f>($D$29+$C$40)/E45</f>
        <v>28</v>
      </c>
      <c r="F47" s="77" t="s">
        <v>27</v>
      </c>
    </row>
    <row r="48" spans="1:17" ht="21.75" thickBot="1" x14ac:dyDescent="0.4">
      <c r="A48" s="87" t="s">
        <v>50</v>
      </c>
      <c r="B48" s="88">
        <f>B47*B45</f>
        <v>4200</v>
      </c>
      <c r="C48" s="88">
        <f t="shared" ref="C48:E48" si="11">C47*C45</f>
        <v>4200</v>
      </c>
      <c r="D48" s="88">
        <f t="shared" si="11"/>
        <v>4200</v>
      </c>
      <c r="E48" s="88">
        <f t="shared" si="11"/>
        <v>4200</v>
      </c>
      <c r="F48" s="89" t="s">
        <v>9</v>
      </c>
    </row>
  </sheetData>
  <mergeCells count="2">
    <mergeCell ref="G2:G3"/>
    <mergeCell ref="H2:H3"/>
  </mergeCells>
  <phoneticPr fontId="7" type="noConversion"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16B0E-E566-48B9-B87C-6A7B4103EC53}">
  <dimension ref="A1:R48"/>
  <sheetViews>
    <sheetView zoomScale="85" zoomScaleNormal="85" workbookViewId="0">
      <selection activeCell="B3" sqref="B3"/>
    </sheetView>
  </sheetViews>
  <sheetFormatPr baseColWidth="10" defaultRowHeight="15" x14ac:dyDescent="0.25"/>
  <cols>
    <col min="1" max="1" width="47.5703125" customWidth="1"/>
    <col min="2" max="2" width="24.42578125" customWidth="1"/>
    <col min="3" max="3" width="22.28515625" customWidth="1"/>
    <col min="5" max="5" width="28.5703125" customWidth="1"/>
    <col min="6" max="6" width="13" customWidth="1"/>
    <col min="7" max="7" width="21" bestFit="1" customWidth="1"/>
    <col min="8" max="8" width="13.7109375" bestFit="1" customWidth="1"/>
    <col min="10" max="10" width="20.7109375" customWidth="1"/>
    <col min="11" max="11" width="15.7109375" customWidth="1"/>
  </cols>
  <sheetData>
    <row r="1" spans="1:17" ht="19.5" thickBot="1" x14ac:dyDescent="0.35">
      <c r="A1" s="1" t="s">
        <v>194</v>
      </c>
      <c r="B1" s="101">
        <v>45297</v>
      </c>
    </row>
    <row r="2" spans="1:17" ht="28.5" x14ac:dyDescent="0.45">
      <c r="A2" s="2" t="s">
        <v>36</v>
      </c>
      <c r="B2" s="33">
        <v>2000</v>
      </c>
      <c r="C2" s="3" t="s">
        <v>9</v>
      </c>
      <c r="D2" s="3" t="s">
        <v>37</v>
      </c>
      <c r="E2" s="3"/>
      <c r="F2" s="4">
        <f>E15</f>
        <v>1</v>
      </c>
      <c r="G2" s="103" t="s">
        <v>32</v>
      </c>
      <c r="H2" s="104">
        <f>SUM(F2:F3)</f>
        <v>1</v>
      </c>
    </row>
    <row r="3" spans="1:17" ht="29.25" thickBot="1" x14ac:dyDescent="0.5">
      <c r="A3" s="5"/>
      <c r="B3" s="6"/>
      <c r="C3" s="6"/>
      <c r="D3" s="6" t="s">
        <v>38</v>
      </c>
      <c r="E3" s="6"/>
      <c r="F3" s="7">
        <f>E28</f>
        <v>0</v>
      </c>
      <c r="G3" s="103"/>
      <c r="H3" s="105"/>
    </row>
    <row r="4" spans="1:17" ht="15.75" thickBot="1" x14ac:dyDescent="0.3">
      <c r="D4" s="8" t="s">
        <v>0</v>
      </c>
      <c r="E4" s="9" t="s">
        <v>1</v>
      </c>
    </row>
    <row r="5" spans="1:17" ht="18.75" x14ac:dyDescent="0.3">
      <c r="A5" t="s">
        <v>2</v>
      </c>
      <c r="B5" t="s">
        <v>3</v>
      </c>
      <c r="C5" s="40" t="s">
        <v>187</v>
      </c>
      <c r="D5" s="10">
        <f>$D$15*E5</f>
        <v>580</v>
      </c>
      <c r="E5" s="34">
        <v>0.28999999999999998</v>
      </c>
      <c r="G5" s="43" t="s">
        <v>58</v>
      </c>
      <c r="H5" s="62"/>
      <c r="J5" s="43" t="s">
        <v>4</v>
      </c>
      <c r="K5" s="44"/>
      <c r="L5" s="44"/>
      <c r="M5" s="45"/>
      <c r="N5" s="45"/>
      <c r="O5" s="46"/>
      <c r="P5" s="46"/>
      <c r="Q5" s="47"/>
    </row>
    <row r="6" spans="1:17" x14ac:dyDescent="0.25">
      <c r="B6" t="s">
        <v>5</v>
      </c>
      <c r="C6" s="41" t="s">
        <v>190</v>
      </c>
      <c r="D6" s="13">
        <f>$D$15*E6</f>
        <v>480</v>
      </c>
      <c r="E6" s="35">
        <v>0.24</v>
      </c>
      <c r="G6" s="52" t="str">
        <f>C5</f>
        <v>Schweineleber</v>
      </c>
      <c r="H6" s="67">
        <f>D5</f>
        <v>580</v>
      </c>
      <c r="J6" s="48" t="s">
        <v>2</v>
      </c>
      <c r="K6" s="49"/>
      <c r="L6" s="49"/>
      <c r="M6" s="50"/>
      <c r="N6" s="50"/>
      <c r="O6" s="49" t="s">
        <v>6</v>
      </c>
      <c r="Q6" s="51"/>
    </row>
    <row r="7" spans="1:17" x14ac:dyDescent="0.25">
      <c r="B7" t="s">
        <v>7</v>
      </c>
      <c r="C7" s="41" t="s">
        <v>191</v>
      </c>
      <c r="D7" s="13">
        <f>$D$15*E7</f>
        <v>440</v>
      </c>
      <c r="E7" s="35">
        <v>0.22</v>
      </c>
      <c r="G7" s="52" t="str">
        <f>C6</f>
        <v>Wammen, mittelfett</v>
      </c>
      <c r="H7" s="67">
        <f>D6</f>
        <v>480</v>
      </c>
      <c r="J7" s="52" t="s">
        <v>8</v>
      </c>
      <c r="K7" s="53" t="s">
        <v>80</v>
      </c>
      <c r="L7" s="92">
        <v>18</v>
      </c>
      <c r="M7" s="55" t="s">
        <v>9</v>
      </c>
      <c r="N7" t="s">
        <v>8</v>
      </c>
      <c r="O7" s="53"/>
      <c r="P7" s="91">
        <v>0</v>
      </c>
      <c r="Q7" s="51" t="s">
        <v>9</v>
      </c>
    </row>
    <row r="8" spans="1:17" x14ac:dyDescent="0.25">
      <c r="B8" t="s">
        <v>51</v>
      </c>
      <c r="C8" s="41" t="s">
        <v>192</v>
      </c>
      <c r="D8" s="13">
        <f t="shared" ref="D8:D13" si="0">$D$15*E8</f>
        <v>500</v>
      </c>
      <c r="E8" s="35">
        <v>0.25</v>
      </c>
      <c r="G8" s="52" t="str">
        <f t="shared" ref="G8:G14" si="1">C7</f>
        <v>Fettwammen</v>
      </c>
      <c r="H8" s="67">
        <f>D19</f>
        <v>0</v>
      </c>
      <c r="J8" s="52" t="s">
        <v>10</v>
      </c>
      <c r="K8" s="53" t="s">
        <v>30</v>
      </c>
      <c r="L8" s="92">
        <v>2</v>
      </c>
      <c r="M8" s="55" t="s">
        <v>9</v>
      </c>
      <c r="N8" t="s">
        <v>10</v>
      </c>
      <c r="O8" s="53"/>
      <c r="P8" s="91"/>
      <c r="Q8" s="51" t="s">
        <v>9</v>
      </c>
    </row>
    <row r="9" spans="1:17" x14ac:dyDescent="0.25">
      <c r="B9" t="s">
        <v>52</v>
      </c>
      <c r="C9" s="41"/>
      <c r="D9" s="13">
        <f t="shared" si="0"/>
        <v>0</v>
      </c>
      <c r="E9" s="35">
        <v>0</v>
      </c>
      <c r="G9" s="52" t="str">
        <f t="shared" si="1"/>
        <v>Speckabschnitte</v>
      </c>
      <c r="H9" s="51"/>
      <c r="J9" s="52" t="s">
        <v>11</v>
      </c>
      <c r="K9" s="53" t="s">
        <v>107</v>
      </c>
      <c r="L9" s="92">
        <v>1</v>
      </c>
      <c r="M9" s="55" t="s">
        <v>9</v>
      </c>
      <c r="N9" t="s">
        <v>11</v>
      </c>
      <c r="O9" s="53"/>
      <c r="P9" s="91"/>
      <c r="Q9" s="51" t="s">
        <v>9</v>
      </c>
    </row>
    <row r="10" spans="1:17" x14ac:dyDescent="0.25">
      <c r="B10" t="s">
        <v>53</v>
      </c>
      <c r="C10" s="41"/>
      <c r="D10" s="13">
        <f t="shared" si="0"/>
        <v>0</v>
      </c>
      <c r="E10" s="35">
        <v>0</v>
      </c>
      <c r="G10" s="52">
        <f t="shared" si="1"/>
        <v>0</v>
      </c>
      <c r="H10" s="51"/>
      <c r="J10" s="52" t="s">
        <v>12</v>
      </c>
      <c r="K10" s="53" t="s">
        <v>72</v>
      </c>
      <c r="L10" s="92">
        <v>0.5</v>
      </c>
      <c r="M10" s="55" t="s">
        <v>9</v>
      </c>
      <c r="N10" t="s">
        <v>12</v>
      </c>
      <c r="O10" s="53"/>
      <c r="P10" s="91"/>
      <c r="Q10" s="51" t="s">
        <v>9</v>
      </c>
    </row>
    <row r="11" spans="1:17" x14ac:dyDescent="0.25">
      <c r="B11" t="s">
        <v>54</v>
      </c>
      <c r="C11" s="41"/>
      <c r="D11" s="13">
        <f t="shared" si="0"/>
        <v>0</v>
      </c>
      <c r="E11" s="35">
        <v>0</v>
      </c>
      <c r="G11" s="52">
        <f t="shared" si="1"/>
        <v>0</v>
      </c>
      <c r="H11" s="51"/>
      <c r="J11" s="52" t="s">
        <v>14</v>
      </c>
      <c r="K11" s="53" t="s">
        <v>170</v>
      </c>
      <c r="L11" s="92">
        <v>0.3</v>
      </c>
      <c r="M11" s="56" t="s">
        <v>9</v>
      </c>
      <c r="N11" t="s">
        <v>14</v>
      </c>
      <c r="O11" s="53"/>
      <c r="P11" s="91"/>
      <c r="Q11" s="51" t="s">
        <v>9</v>
      </c>
    </row>
    <row r="12" spans="1:17" x14ac:dyDescent="0.25">
      <c r="B12" t="s">
        <v>55</v>
      </c>
      <c r="C12" s="41"/>
      <c r="D12" s="13">
        <f t="shared" si="0"/>
        <v>0</v>
      </c>
      <c r="E12" s="35">
        <v>0</v>
      </c>
      <c r="G12" s="52">
        <f t="shared" si="1"/>
        <v>0</v>
      </c>
      <c r="H12" s="51"/>
      <c r="J12" s="52" t="s">
        <v>15</v>
      </c>
      <c r="K12" s="53" t="s">
        <v>193</v>
      </c>
      <c r="L12" s="92">
        <v>0.1</v>
      </c>
      <c r="M12" s="56" t="s">
        <v>9</v>
      </c>
      <c r="N12" t="s">
        <v>15</v>
      </c>
      <c r="O12" s="53"/>
      <c r="P12" s="91"/>
      <c r="Q12" s="51" t="s">
        <v>9</v>
      </c>
    </row>
    <row r="13" spans="1:17" x14ac:dyDescent="0.25">
      <c r="B13" t="s">
        <v>56</v>
      </c>
      <c r="C13" s="41"/>
      <c r="D13" s="13">
        <f t="shared" si="0"/>
        <v>0</v>
      </c>
      <c r="E13" s="35">
        <v>0</v>
      </c>
      <c r="G13" s="52">
        <f t="shared" si="1"/>
        <v>0</v>
      </c>
      <c r="H13" s="51"/>
      <c r="J13" s="52" t="s">
        <v>17</v>
      </c>
      <c r="K13" s="53"/>
      <c r="L13" s="92">
        <v>0</v>
      </c>
      <c r="M13" s="56"/>
      <c r="N13" t="s">
        <v>17</v>
      </c>
      <c r="O13" s="53"/>
      <c r="P13" s="91"/>
      <c r="Q13" s="51" t="s">
        <v>9</v>
      </c>
    </row>
    <row r="14" spans="1:17" ht="15.75" thickBot="1" x14ac:dyDescent="0.3">
      <c r="B14" t="s">
        <v>57</v>
      </c>
      <c r="C14" s="42"/>
      <c r="D14" s="13">
        <f>$D$15*E14</f>
        <v>0</v>
      </c>
      <c r="E14" s="36">
        <v>0</v>
      </c>
      <c r="G14" s="52">
        <f t="shared" si="1"/>
        <v>0</v>
      </c>
      <c r="H14" s="51"/>
      <c r="J14" s="52" t="s">
        <v>18</v>
      </c>
      <c r="K14" s="53"/>
      <c r="L14" s="92">
        <v>0</v>
      </c>
      <c r="M14" s="56"/>
      <c r="N14" t="s">
        <v>18</v>
      </c>
      <c r="O14" s="53"/>
      <c r="P14" s="91"/>
      <c r="Q14" s="51" t="s">
        <v>9</v>
      </c>
    </row>
    <row r="15" spans="1:17" ht="15.75" thickBot="1" x14ac:dyDescent="0.3">
      <c r="B15" s="15" t="s">
        <v>13</v>
      </c>
      <c r="C15" s="16"/>
      <c r="D15" s="17">
        <f>B2*F2</f>
        <v>2000</v>
      </c>
      <c r="E15" s="11">
        <f>SUM(E5:E14)</f>
        <v>1</v>
      </c>
      <c r="G15" s="52">
        <f>C14</f>
        <v>0</v>
      </c>
      <c r="H15" s="51"/>
      <c r="J15" s="52" t="s">
        <v>19</v>
      </c>
      <c r="K15" s="53"/>
      <c r="L15" s="92">
        <v>0</v>
      </c>
      <c r="M15" s="56"/>
      <c r="N15" t="s">
        <v>19</v>
      </c>
      <c r="O15" s="53"/>
      <c r="P15" s="91"/>
      <c r="Q15" s="51" t="s">
        <v>9</v>
      </c>
    </row>
    <row r="16" spans="1:17" x14ac:dyDescent="0.25">
      <c r="D16" s="18"/>
      <c r="E16" s="11"/>
      <c r="G16" s="52">
        <f>C18</f>
        <v>0</v>
      </c>
      <c r="H16" s="51"/>
      <c r="J16" s="52" t="s">
        <v>48</v>
      </c>
      <c r="K16" s="53"/>
      <c r="L16" s="92">
        <v>0</v>
      </c>
      <c r="M16" s="56"/>
      <c r="N16" t="s">
        <v>48</v>
      </c>
      <c r="O16" s="53"/>
      <c r="P16" s="91"/>
      <c r="Q16" s="51" t="s">
        <v>9</v>
      </c>
    </row>
    <row r="17" spans="1:18" ht="15.75" thickBot="1" x14ac:dyDescent="0.3">
      <c r="D17" s="19" t="s">
        <v>16</v>
      </c>
      <c r="E17" s="9" t="s">
        <v>1</v>
      </c>
      <c r="G17" s="52">
        <f t="shared" ref="G17:G25" si="2">C19</f>
        <v>0</v>
      </c>
      <c r="H17" s="51"/>
      <c r="J17" s="52" t="s">
        <v>49</v>
      </c>
      <c r="K17" s="53"/>
      <c r="L17" s="92">
        <v>0</v>
      </c>
      <c r="M17" s="56"/>
      <c r="N17" t="s">
        <v>49</v>
      </c>
      <c r="O17" s="53"/>
      <c r="P17" s="91"/>
      <c r="Q17" s="51" t="s">
        <v>9</v>
      </c>
    </row>
    <row r="18" spans="1:18" x14ac:dyDescent="0.25">
      <c r="A18" t="s">
        <v>6</v>
      </c>
      <c r="B18" t="s">
        <v>3</v>
      </c>
      <c r="C18" s="40"/>
      <c r="D18" s="10">
        <f>$D$15*E18</f>
        <v>0</v>
      </c>
      <c r="E18" s="37"/>
      <c r="G18" s="52">
        <f t="shared" si="2"/>
        <v>0</v>
      </c>
      <c r="H18" s="51"/>
      <c r="J18" s="48" t="s">
        <v>13</v>
      </c>
      <c r="K18" s="49"/>
      <c r="L18" s="64">
        <f>SUM(L7:L17)</f>
        <v>21.900000000000002</v>
      </c>
      <c r="M18" s="64" t="s">
        <v>9</v>
      </c>
      <c r="N18" s="49" t="s">
        <v>13</v>
      </c>
      <c r="O18" s="49"/>
      <c r="P18" s="64">
        <f>SUM(P7:P17)</f>
        <v>0</v>
      </c>
      <c r="Q18" s="65" t="s">
        <v>9</v>
      </c>
    </row>
    <row r="19" spans="1:18" ht="15.75" thickBot="1" x14ac:dyDescent="0.3">
      <c r="B19" t="s">
        <v>5</v>
      </c>
      <c r="C19" s="41"/>
      <c r="D19" s="13">
        <f>$D$15*E19</f>
        <v>0</v>
      </c>
      <c r="E19" s="38"/>
      <c r="G19" s="52">
        <f t="shared" si="2"/>
        <v>0</v>
      </c>
      <c r="H19" s="51"/>
      <c r="J19" s="57"/>
      <c r="K19" s="58"/>
      <c r="L19" s="58"/>
      <c r="M19" s="59"/>
      <c r="N19" s="59"/>
      <c r="O19" s="58"/>
      <c r="P19" s="58"/>
      <c r="Q19" s="60"/>
      <c r="R19" s="20"/>
    </row>
    <row r="20" spans="1:18" x14ac:dyDescent="0.25">
      <c r="B20" t="s">
        <v>7</v>
      </c>
      <c r="C20" s="41"/>
      <c r="D20" s="13">
        <f>$D$15*E20</f>
        <v>0</v>
      </c>
      <c r="E20" s="38">
        <v>0</v>
      </c>
      <c r="G20" s="52">
        <f t="shared" si="2"/>
        <v>0</v>
      </c>
      <c r="H20" s="51"/>
      <c r="R20" s="14"/>
    </row>
    <row r="21" spans="1:18" ht="15.75" thickBot="1" x14ac:dyDescent="0.3">
      <c r="B21" t="s">
        <v>51</v>
      </c>
      <c r="C21" s="41"/>
      <c r="D21" s="13">
        <f t="shared" ref="D21:D26" si="3">$D$15*E21</f>
        <v>0</v>
      </c>
      <c r="E21" s="38">
        <v>0</v>
      </c>
      <c r="G21" s="52">
        <f t="shared" si="2"/>
        <v>0</v>
      </c>
      <c r="H21" s="51"/>
    </row>
    <row r="22" spans="1:18" ht="18.75" x14ac:dyDescent="0.3">
      <c r="B22" t="s">
        <v>52</v>
      </c>
      <c r="C22" s="41"/>
      <c r="D22" s="13">
        <f t="shared" si="3"/>
        <v>0</v>
      </c>
      <c r="E22" s="38">
        <v>0</v>
      </c>
      <c r="G22" s="52">
        <f t="shared" si="2"/>
        <v>0</v>
      </c>
      <c r="H22" s="51"/>
      <c r="J22" s="43" t="s">
        <v>35</v>
      </c>
      <c r="K22" s="46"/>
      <c r="L22" s="46"/>
      <c r="M22" s="46"/>
      <c r="N22" s="61" t="s">
        <v>39</v>
      </c>
      <c r="O22" s="46"/>
      <c r="P22" s="46"/>
      <c r="Q22" s="62"/>
    </row>
    <row r="23" spans="1:18" x14ac:dyDescent="0.25">
      <c r="B23" t="s">
        <v>53</v>
      </c>
      <c r="C23" s="41"/>
      <c r="D23" s="13">
        <f t="shared" si="3"/>
        <v>0</v>
      </c>
      <c r="E23" s="38">
        <v>0</v>
      </c>
      <c r="G23" s="52">
        <f t="shared" si="2"/>
        <v>0</v>
      </c>
      <c r="H23" s="51"/>
      <c r="J23" s="52" t="str">
        <f t="shared" ref="J23:K33" si="4">J7</f>
        <v>Gewürz 1</v>
      </c>
      <c r="K23" t="str">
        <f t="shared" si="4"/>
        <v>NPS</v>
      </c>
      <c r="L23" s="55">
        <f t="shared" ref="L23:L33" si="5">($D$29/1000)*L7</f>
        <v>36</v>
      </c>
      <c r="M23" t="s">
        <v>9</v>
      </c>
      <c r="N23" t="str">
        <f t="shared" ref="N23:O33" si="6">N7</f>
        <v>Gewürz 1</v>
      </c>
      <c r="O23">
        <f t="shared" si="6"/>
        <v>0</v>
      </c>
      <c r="P23" s="55">
        <f t="shared" ref="P23:P33" si="7">($D$29/1000)*P7</f>
        <v>0</v>
      </c>
      <c r="Q23" s="51" t="s">
        <v>9</v>
      </c>
    </row>
    <row r="24" spans="1:18" x14ac:dyDescent="0.25">
      <c r="B24" t="s">
        <v>54</v>
      </c>
      <c r="C24" s="41"/>
      <c r="D24" s="13">
        <f t="shared" si="3"/>
        <v>0</v>
      </c>
      <c r="E24" s="38">
        <v>0</v>
      </c>
      <c r="G24" s="52">
        <f t="shared" si="2"/>
        <v>0</v>
      </c>
      <c r="H24" s="51"/>
      <c r="J24" s="52" t="str">
        <f t="shared" si="4"/>
        <v>Gewürz 2</v>
      </c>
      <c r="K24" t="str">
        <f t="shared" si="4"/>
        <v>Pfeffer</v>
      </c>
      <c r="L24" s="55">
        <f t="shared" si="5"/>
        <v>4</v>
      </c>
      <c r="M24" t="s">
        <v>9</v>
      </c>
      <c r="N24" t="str">
        <f t="shared" si="6"/>
        <v>Gewürz 2</v>
      </c>
      <c r="O24">
        <f t="shared" si="6"/>
        <v>0</v>
      </c>
      <c r="P24" s="55">
        <f t="shared" si="7"/>
        <v>0</v>
      </c>
      <c r="Q24" s="51" t="s">
        <v>9</v>
      </c>
    </row>
    <row r="25" spans="1:18" x14ac:dyDescent="0.25">
      <c r="B25" t="s">
        <v>55</v>
      </c>
      <c r="C25" s="41"/>
      <c r="D25" s="13">
        <f t="shared" si="3"/>
        <v>0</v>
      </c>
      <c r="E25" s="38">
        <v>0</v>
      </c>
      <c r="G25" s="52">
        <f t="shared" si="2"/>
        <v>0</v>
      </c>
      <c r="H25" s="51"/>
      <c r="J25" s="52" t="str">
        <f t="shared" si="4"/>
        <v>Gewürz 3</v>
      </c>
      <c r="K25" t="str">
        <f t="shared" si="4"/>
        <v>Majoran</v>
      </c>
      <c r="L25" s="55">
        <f t="shared" si="5"/>
        <v>2</v>
      </c>
      <c r="M25" t="s">
        <v>9</v>
      </c>
      <c r="N25" t="str">
        <f t="shared" si="6"/>
        <v>Gewürz 3</v>
      </c>
      <c r="O25">
        <f t="shared" si="6"/>
        <v>0</v>
      </c>
      <c r="P25" s="55">
        <f t="shared" si="7"/>
        <v>0</v>
      </c>
      <c r="Q25" s="51" t="s">
        <v>9</v>
      </c>
    </row>
    <row r="26" spans="1:18" x14ac:dyDescent="0.25">
      <c r="B26" t="s">
        <v>56</v>
      </c>
      <c r="C26" s="41"/>
      <c r="D26" s="13">
        <f t="shared" si="3"/>
        <v>0</v>
      </c>
      <c r="E26" s="38">
        <v>0</v>
      </c>
      <c r="G26" s="52" t="str">
        <f>A33</f>
        <v>Zwiebel</v>
      </c>
      <c r="H26" s="67">
        <f>C33</f>
        <v>40</v>
      </c>
      <c r="J26" s="52" t="str">
        <f t="shared" si="4"/>
        <v>Gewürz 4</v>
      </c>
      <c r="K26" t="str">
        <f t="shared" si="4"/>
        <v>Piment</v>
      </c>
      <c r="L26" s="55">
        <f t="shared" si="5"/>
        <v>1</v>
      </c>
      <c r="M26" t="s">
        <v>9</v>
      </c>
      <c r="N26" t="str">
        <f t="shared" si="6"/>
        <v>Gewürz 4</v>
      </c>
      <c r="O26">
        <f t="shared" si="6"/>
        <v>0</v>
      </c>
      <c r="P26" s="55">
        <f t="shared" si="7"/>
        <v>0</v>
      </c>
      <c r="Q26" s="51" t="s">
        <v>9</v>
      </c>
    </row>
    <row r="27" spans="1:18" ht="15.75" thickBot="1" x14ac:dyDescent="0.3">
      <c r="B27" t="s">
        <v>57</v>
      </c>
      <c r="C27" s="42"/>
      <c r="D27" s="21">
        <f>$D$15*E27</f>
        <v>0</v>
      </c>
      <c r="E27" s="39">
        <v>0</v>
      </c>
      <c r="G27" s="52">
        <f t="shared" ref="G27:G32" si="8">A34</f>
        <v>0</v>
      </c>
      <c r="H27" s="67">
        <f t="shared" ref="H27:H32" si="9">C34</f>
        <v>0</v>
      </c>
      <c r="J27" s="52" t="str">
        <f t="shared" si="4"/>
        <v>Gewürz 5</v>
      </c>
      <c r="K27" t="str">
        <f t="shared" si="4"/>
        <v>Mazis</v>
      </c>
      <c r="L27" s="55">
        <f t="shared" si="5"/>
        <v>0.6</v>
      </c>
      <c r="M27" t="s">
        <v>9</v>
      </c>
      <c r="N27" t="str">
        <f t="shared" si="6"/>
        <v>Gewürz 5</v>
      </c>
      <c r="O27">
        <f t="shared" si="6"/>
        <v>0</v>
      </c>
      <c r="P27" s="55">
        <f t="shared" si="7"/>
        <v>0</v>
      </c>
      <c r="Q27" s="51" t="s">
        <v>9</v>
      </c>
    </row>
    <row r="28" spans="1:18" ht="15.75" thickBot="1" x14ac:dyDescent="0.3">
      <c r="B28" s="15" t="s">
        <v>13</v>
      </c>
      <c r="C28" s="16"/>
      <c r="D28" s="22">
        <f>B2*F3</f>
        <v>0</v>
      </c>
      <c r="E28" s="11">
        <f>SUM(E18:E27)</f>
        <v>0</v>
      </c>
      <c r="G28" s="52">
        <f t="shared" si="8"/>
        <v>0</v>
      </c>
      <c r="H28" s="67">
        <f t="shared" si="9"/>
        <v>0</v>
      </c>
      <c r="J28" s="52" t="str">
        <f t="shared" si="4"/>
        <v>Gewürz 6</v>
      </c>
      <c r="K28" t="str">
        <f t="shared" si="4"/>
        <v>Thymian</v>
      </c>
      <c r="L28" s="55">
        <f t="shared" si="5"/>
        <v>0.2</v>
      </c>
      <c r="M28" t="s">
        <v>9</v>
      </c>
      <c r="N28" t="str">
        <f t="shared" si="6"/>
        <v>Gewürz 6</v>
      </c>
      <c r="O28">
        <f t="shared" si="6"/>
        <v>0</v>
      </c>
      <c r="P28" s="55">
        <f t="shared" si="7"/>
        <v>0</v>
      </c>
      <c r="Q28" s="51" t="s">
        <v>9</v>
      </c>
    </row>
    <row r="29" spans="1:18" ht="19.5" thickBot="1" x14ac:dyDescent="0.35">
      <c r="A29" t="s">
        <v>20</v>
      </c>
      <c r="D29" s="23">
        <f>B2</f>
        <v>2000</v>
      </c>
      <c r="E29" s="11"/>
      <c r="G29" s="52">
        <f t="shared" si="8"/>
        <v>0</v>
      </c>
      <c r="H29" s="67">
        <f t="shared" si="9"/>
        <v>0</v>
      </c>
      <c r="J29" s="52" t="str">
        <f t="shared" si="4"/>
        <v>Gewürz 7</v>
      </c>
      <c r="K29">
        <f t="shared" si="4"/>
        <v>0</v>
      </c>
      <c r="L29" s="55">
        <f t="shared" si="5"/>
        <v>0</v>
      </c>
      <c r="M29" t="s">
        <v>9</v>
      </c>
      <c r="N29" t="str">
        <f t="shared" si="6"/>
        <v>Gewürz 7</v>
      </c>
      <c r="O29">
        <f t="shared" si="6"/>
        <v>0</v>
      </c>
      <c r="P29" s="55">
        <f t="shared" si="7"/>
        <v>0</v>
      </c>
      <c r="Q29" s="51" t="s">
        <v>9</v>
      </c>
    </row>
    <row r="30" spans="1:18" x14ac:dyDescent="0.25">
      <c r="A30" t="s">
        <v>21</v>
      </c>
      <c r="D30" s="24">
        <f>D15+D28</f>
        <v>2000</v>
      </c>
      <c r="G30" s="52">
        <f t="shared" si="8"/>
        <v>0</v>
      </c>
      <c r="H30" s="67">
        <f t="shared" si="9"/>
        <v>0</v>
      </c>
      <c r="J30" s="52" t="str">
        <f t="shared" si="4"/>
        <v>Gewürz 8</v>
      </c>
      <c r="K30">
        <f t="shared" si="4"/>
        <v>0</v>
      </c>
      <c r="L30" s="55">
        <f t="shared" si="5"/>
        <v>0</v>
      </c>
      <c r="M30" t="s">
        <v>9</v>
      </c>
      <c r="N30" t="str">
        <f t="shared" si="6"/>
        <v>Gewürz 8</v>
      </c>
      <c r="O30">
        <f t="shared" si="6"/>
        <v>0</v>
      </c>
      <c r="P30" s="55">
        <f t="shared" si="7"/>
        <v>0</v>
      </c>
      <c r="Q30" s="51" t="s">
        <v>9</v>
      </c>
    </row>
    <row r="31" spans="1:18" ht="15.75" thickBot="1" x14ac:dyDescent="0.3">
      <c r="D31" s="11"/>
      <c r="G31" s="52">
        <f t="shared" si="8"/>
        <v>0</v>
      </c>
      <c r="H31" s="67">
        <f t="shared" si="9"/>
        <v>0</v>
      </c>
      <c r="J31" s="52" t="str">
        <f t="shared" si="4"/>
        <v>Gewürz 9</v>
      </c>
      <c r="K31">
        <f t="shared" si="4"/>
        <v>0</v>
      </c>
      <c r="L31" s="55">
        <f t="shared" si="5"/>
        <v>0</v>
      </c>
      <c r="M31" t="s">
        <v>9</v>
      </c>
      <c r="N31" t="str">
        <f t="shared" si="6"/>
        <v>Gewürz 9</v>
      </c>
      <c r="O31">
        <f t="shared" si="6"/>
        <v>0</v>
      </c>
      <c r="P31" s="55">
        <f t="shared" si="7"/>
        <v>0</v>
      </c>
      <c r="Q31" s="51" t="s">
        <v>9</v>
      </c>
    </row>
    <row r="32" spans="1:18" x14ac:dyDescent="0.25">
      <c r="A32" s="68" t="s">
        <v>60</v>
      </c>
      <c r="B32" s="69" t="s">
        <v>34</v>
      </c>
      <c r="C32" s="25" t="s">
        <v>32</v>
      </c>
      <c r="D32" s="26"/>
      <c r="G32" s="52">
        <f t="shared" si="8"/>
        <v>0</v>
      </c>
      <c r="H32" s="67">
        <f t="shared" si="9"/>
        <v>0</v>
      </c>
      <c r="J32" s="52" t="str">
        <f t="shared" si="4"/>
        <v>Gewürz 10</v>
      </c>
      <c r="K32">
        <f t="shared" si="4"/>
        <v>0</v>
      </c>
      <c r="L32" s="55">
        <f t="shared" si="5"/>
        <v>0</v>
      </c>
      <c r="M32" t="s">
        <v>9</v>
      </c>
      <c r="N32" t="str">
        <f t="shared" si="6"/>
        <v>Gewürz 10</v>
      </c>
      <c r="O32">
        <f t="shared" si="6"/>
        <v>0</v>
      </c>
      <c r="P32" s="55">
        <f t="shared" si="7"/>
        <v>0</v>
      </c>
      <c r="Q32" s="51" t="s">
        <v>9</v>
      </c>
    </row>
    <row r="33" spans="1:17" x14ac:dyDescent="0.25">
      <c r="A33" s="70" t="s">
        <v>185</v>
      </c>
      <c r="B33" s="71">
        <v>20</v>
      </c>
      <c r="C33" s="27">
        <f t="shared" ref="C33:C37" si="10">($D$29/1000)*B33</f>
        <v>40</v>
      </c>
      <c r="D33" s="28" t="s">
        <v>9</v>
      </c>
      <c r="G33" s="52"/>
      <c r="H33" s="67"/>
      <c r="J33" s="52" t="str">
        <f t="shared" si="4"/>
        <v>Gewürz 11</v>
      </c>
      <c r="K33">
        <f t="shared" si="4"/>
        <v>0</v>
      </c>
      <c r="L33" s="55">
        <f t="shared" si="5"/>
        <v>0</v>
      </c>
      <c r="M33" t="s">
        <v>9</v>
      </c>
      <c r="N33" t="str">
        <f t="shared" si="6"/>
        <v>Gewürz 11</v>
      </c>
      <c r="O33">
        <f t="shared" si="6"/>
        <v>0</v>
      </c>
      <c r="P33" s="55">
        <f t="shared" si="7"/>
        <v>0</v>
      </c>
      <c r="Q33" s="51" t="s">
        <v>9</v>
      </c>
    </row>
    <row r="34" spans="1:17" x14ac:dyDescent="0.25">
      <c r="A34" s="70"/>
      <c r="B34" s="71"/>
      <c r="C34" s="27">
        <f t="shared" si="10"/>
        <v>0</v>
      </c>
      <c r="D34" s="28" t="s">
        <v>9</v>
      </c>
      <c r="G34" s="52"/>
      <c r="H34" s="51"/>
      <c r="J34" s="48" t="str">
        <f>J18</f>
        <v>Summe</v>
      </c>
      <c r="K34" s="49"/>
      <c r="L34" s="66">
        <f>SUM(L23:L33)</f>
        <v>43.800000000000004</v>
      </c>
      <c r="M34" s="49" t="s">
        <v>9</v>
      </c>
      <c r="N34" s="49" t="str">
        <f>N18</f>
        <v>Summe</v>
      </c>
      <c r="O34" s="49"/>
      <c r="P34" s="66">
        <f>SUM(P23:P33)</f>
        <v>0</v>
      </c>
      <c r="Q34" s="28" t="s">
        <v>9</v>
      </c>
    </row>
    <row r="35" spans="1:17" ht="15.75" thickBot="1" x14ac:dyDescent="0.3">
      <c r="A35" s="70"/>
      <c r="B35" s="71"/>
      <c r="C35" s="27">
        <f t="shared" si="10"/>
        <v>0</v>
      </c>
      <c r="D35" s="28" t="s">
        <v>9</v>
      </c>
      <c r="G35" s="57"/>
      <c r="H35" s="63"/>
      <c r="J35" s="57"/>
      <c r="K35" s="58"/>
      <c r="L35" s="58"/>
      <c r="M35" s="58"/>
      <c r="N35" s="58"/>
      <c r="O35" s="58"/>
      <c r="P35" s="58"/>
      <c r="Q35" s="63"/>
    </row>
    <row r="36" spans="1:17" x14ac:dyDescent="0.25">
      <c r="A36" s="70"/>
      <c r="B36" s="71"/>
      <c r="C36" s="27">
        <f t="shared" si="10"/>
        <v>0</v>
      </c>
      <c r="D36" s="28" t="s">
        <v>9</v>
      </c>
    </row>
    <row r="37" spans="1:17" x14ac:dyDescent="0.25">
      <c r="A37" s="70"/>
      <c r="B37" s="71"/>
      <c r="C37" s="27">
        <f t="shared" si="10"/>
        <v>0</v>
      </c>
      <c r="D37" s="28" t="s">
        <v>9</v>
      </c>
    </row>
    <row r="38" spans="1:17" x14ac:dyDescent="0.25">
      <c r="A38" s="70"/>
      <c r="B38" s="71"/>
      <c r="C38" s="27">
        <f>($D$29/1000)*B38</f>
        <v>0</v>
      </c>
      <c r="D38" s="28" t="s">
        <v>9</v>
      </c>
    </row>
    <row r="39" spans="1:17" ht="15.75" thickBot="1" x14ac:dyDescent="0.3">
      <c r="A39" s="70"/>
      <c r="B39" s="53"/>
      <c r="C39" s="27">
        <f>($D$29/1000)*B39</f>
        <v>0</v>
      </c>
      <c r="D39" s="28" t="s">
        <v>9</v>
      </c>
    </row>
    <row r="40" spans="1:17" ht="15.75" thickBot="1" x14ac:dyDescent="0.3">
      <c r="A40" s="29" t="s">
        <v>46</v>
      </c>
      <c r="B40" s="30"/>
      <c r="C40" s="31">
        <f>SUM(C33:C39)</f>
        <v>40</v>
      </c>
      <c r="D40" s="32" t="s">
        <v>9</v>
      </c>
      <c r="G40" s="12"/>
    </row>
    <row r="41" spans="1:17" ht="15.75" thickBot="1" x14ac:dyDescent="0.3">
      <c r="G41" s="20"/>
    </row>
    <row r="42" spans="1:17" ht="26.25" x14ac:dyDescent="0.4">
      <c r="A42" s="72" t="s">
        <v>47</v>
      </c>
      <c r="B42" s="73"/>
      <c r="C42" s="73"/>
      <c r="D42" s="73"/>
      <c r="E42" s="73"/>
      <c r="F42" s="74"/>
    </row>
    <row r="43" spans="1:17" ht="21.75" thickBot="1" x14ac:dyDescent="0.4">
      <c r="A43" s="75" t="s">
        <v>41</v>
      </c>
      <c r="B43" s="76" t="s">
        <v>43</v>
      </c>
      <c r="C43" s="76" t="s">
        <v>44</v>
      </c>
      <c r="D43" s="76" t="s">
        <v>40</v>
      </c>
      <c r="E43" s="76" t="s">
        <v>42</v>
      </c>
      <c r="F43" s="77"/>
    </row>
    <row r="44" spans="1:17" ht="21.75" thickBot="1" x14ac:dyDescent="0.4">
      <c r="A44" s="78" t="s">
        <v>22</v>
      </c>
      <c r="B44" s="90">
        <v>18</v>
      </c>
      <c r="C44" s="90">
        <v>18</v>
      </c>
      <c r="D44" s="90">
        <v>18</v>
      </c>
      <c r="E44" s="90">
        <v>18</v>
      </c>
      <c r="F44" s="79" t="s">
        <v>23</v>
      </c>
    </row>
    <row r="45" spans="1:17" ht="21" x14ac:dyDescent="0.35">
      <c r="A45" s="80" t="s">
        <v>24</v>
      </c>
      <c r="B45" s="81">
        <f>(60/18)*B44</f>
        <v>60</v>
      </c>
      <c r="C45" s="81">
        <f>(120/18)*C44</f>
        <v>120</v>
      </c>
      <c r="D45" s="81">
        <f>(140/18)*D44</f>
        <v>140</v>
      </c>
      <c r="E45" s="81">
        <f>(150/18)*E44</f>
        <v>150</v>
      </c>
      <c r="F45" s="82" t="s">
        <v>9</v>
      </c>
    </row>
    <row r="46" spans="1:17" ht="21" x14ac:dyDescent="0.35">
      <c r="A46" s="83" t="s">
        <v>25</v>
      </c>
      <c r="B46" s="84">
        <f>(($D$29/1000)+($C$40/1000))*2.9</f>
        <v>5.9159999999999995</v>
      </c>
      <c r="C46" s="84">
        <f>(($D$29/1000)+($C$40/1000))*1.5</f>
        <v>3.06</v>
      </c>
      <c r="D46" s="84">
        <f>(($D$29/1000)+($C$40/1000))*1.3</f>
        <v>2.6520000000000001</v>
      </c>
      <c r="E46" s="84">
        <f>(($D$29/1000)+($C$40/1000))*1.2</f>
        <v>2.448</v>
      </c>
      <c r="F46" s="85" t="s">
        <v>45</v>
      </c>
    </row>
    <row r="47" spans="1:17" ht="21.75" thickBot="1" x14ac:dyDescent="0.4">
      <c r="A47" s="75" t="s">
        <v>26</v>
      </c>
      <c r="B47" s="86">
        <f>($D$29+$C$40)/B45</f>
        <v>34</v>
      </c>
      <c r="C47" s="86">
        <f>($D$29+$C$40)/C45</f>
        <v>17</v>
      </c>
      <c r="D47" s="86">
        <f>($D$29+$C$40)/D45</f>
        <v>14.571428571428571</v>
      </c>
      <c r="E47" s="86">
        <f>($D$29+$C$40)/E45</f>
        <v>13.6</v>
      </c>
      <c r="F47" s="77" t="s">
        <v>27</v>
      </c>
    </row>
    <row r="48" spans="1:17" ht="21.75" thickBot="1" x14ac:dyDescent="0.4">
      <c r="A48" s="87" t="s">
        <v>50</v>
      </c>
      <c r="B48" s="88">
        <f>B47*B45</f>
        <v>2040</v>
      </c>
      <c r="C48" s="88">
        <f t="shared" ref="C48:E48" si="11">C47*C45</f>
        <v>2040</v>
      </c>
      <c r="D48" s="88">
        <f t="shared" si="11"/>
        <v>2040</v>
      </c>
      <c r="E48" s="88">
        <f t="shared" si="11"/>
        <v>2040</v>
      </c>
      <c r="F48" s="89" t="s">
        <v>9</v>
      </c>
    </row>
  </sheetData>
  <mergeCells count="2">
    <mergeCell ref="G2:G3"/>
    <mergeCell ref="H2:H3"/>
  </mergeCells>
  <phoneticPr fontId="7" type="noConversion"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79871-3C77-400D-AF60-6DED0DE74958}">
  <dimension ref="A1:R48"/>
  <sheetViews>
    <sheetView topLeftCell="A10" workbookViewId="0">
      <selection activeCell="B3" sqref="B3"/>
    </sheetView>
  </sheetViews>
  <sheetFormatPr baseColWidth="10" defaultRowHeight="15" x14ac:dyDescent="0.25"/>
  <cols>
    <col min="1" max="1" width="47.5703125" customWidth="1"/>
    <col min="2" max="2" width="24.42578125" customWidth="1"/>
    <col min="3" max="3" width="22.28515625" customWidth="1"/>
    <col min="5" max="5" width="28.5703125" customWidth="1"/>
    <col min="6" max="6" width="13" customWidth="1"/>
    <col min="7" max="7" width="21" bestFit="1" customWidth="1"/>
    <col min="8" max="8" width="13.7109375" bestFit="1" customWidth="1"/>
    <col min="10" max="10" width="20.7109375" customWidth="1"/>
    <col min="11" max="11" width="15.7109375" customWidth="1"/>
  </cols>
  <sheetData>
    <row r="1" spans="1:17" ht="19.5" thickBot="1" x14ac:dyDescent="0.35">
      <c r="A1" s="1" t="s">
        <v>196</v>
      </c>
      <c r="B1" s="1"/>
    </row>
    <row r="2" spans="1:17" ht="28.5" x14ac:dyDescent="0.45">
      <c r="A2" s="2" t="s">
        <v>36</v>
      </c>
      <c r="B2" s="33">
        <v>2000</v>
      </c>
      <c r="C2" s="3" t="s">
        <v>9</v>
      </c>
      <c r="D2" s="3" t="s">
        <v>37</v>
      </c>
      <c r="E2" s="3"/>
      <c r="F2" s="4">
        <f>E15</f>
        <v>1</v>
      </c>
      <c r="G2" s="103" t="s">
        <v>32</v>
      </c>
      <c r="H2" s="104">
        <f>SUM(F2:F3)</f>
        <v>1</v>
      </c>
    </row>
    <row r="3" spans="1:17" ht="29.25" thickBot="1" x14ac:dyDescent="0.5">
      <c r="A3" s="5"/>
      <c r="B3" s="6"/>
      <c r="C3" s="6"/>
      <c r="D3" s="6" t="s">
        <v>38</v>
      </c>
      <c r="E3" s="6"/>
      <c r="F3" s="7">
        <f>E28</f>
        <v>0</v>
      </c>
      <c r="G3" s="103"/>
      <c r="H3" s="105"/>
    </row>
    <row r="4" spans="1:17" ht="15.75" thickBot="1" x14ac:dyDescent="0.3">
      <c r="D4" s="8" t="s">
        <v>0</v>
      </c>
      <c r="E4" s="9" t="s">
        <v>1</v>
      </c>
    </row>
    <row r="5" spans="1:17" ht="18.75" x14ac:dyDescent="0.3">
      <c r="A5" t="s">
        <v>2</v>
      </c>
      <c r="B5" t="s">
        <v>3</v>
      </c>
      <c r="C5" s="40" t="s">
        <v>186</v>
      </c>
      <c r="D5" s="10">
        <f>$D$15*E5</f>
        <v>2000</v>
      </c>
      <c r="E5" s="34">
        <v>1</v>
      </c>
      <c r="G5" s="43" t="s">
        <v>58</v>
      </c>
      <c r="H5" s="62"/>
      <c r="J5" s="43" t="s">
        <v>4</v>
      </c>
      <c r="K5" s="44"/>
      <c r="L5" s="44"/>
      <c r="M5" s="45"/>
      <c r="N5" s="45"/>
      <c r="O5" s="46"/>
      <c r="P5" s="46"/>
      <c r="Q5" s="47"/>
    </row>
    <row r="6" spans="1:17" x14ac:dyDescent="0.25">
      <c r="B6" t="s">
        <v>5</v>
      </c>
      <c r="C6" s="41"/>
      <c r="D6" s="13">
        <f>$D$15*E6</f>
        <v>0</v>
      </c>
      <c r="E6" s="35">
        <v>0</v>
      </c>
      <c r="G6" s="52" t="str">
        <f>C5</f>
        <v>Delikatessleberwurst</v>
      </c>
      <c r="H6" s="67">
        <f>D5</f>
        <v>2000</v>
      </c>
      <c r="J6" s="48" t="s">
        <v>2</v>
      </c>
      <c r="K6" s="49"/>
      <c r="L6" s="49"/>
      <c r="M6" s="50"/>
      <c r="N6" s="50"/>
      <c r="O6" s="49" t="s">
        <v>6</v>
      </c>
      <c r="Q6" s="51"/>
    </row>
    <row r="7" spans="1:17" x14ac:dyDescent="0.25">
      <c r="B7" t="s">
        <v>7</v>
      </c>
      <c r="C7" s="41"/>
      <c r="D7" s="13">
        <f>$D$15*E7</f>
        <v>0</v>
      </c>
      <c r="E7" s="35">
        <v>0</v>
      </c>
      <c r="G7" s="52">
        <f>C6</f>
        <v>0</v>
      </c>
      <c r="H7" s="67">
        <f>D6</f>
        <v>0</v>
      </c>
      <c r="J7" s="52" t="s">
        <v>8</v>
      </c>
      <c r="K7" s="53"/>
      <c r="L7" s="92">
        <v>0</v>
      </c>
      <c r="M7" s="55" t="s">
        <v>9</v>
      </c>
      <c r="N7" t="s">
        <v>8</v>
      </c>
      <c r="O7" s="53"/>
      <c r="P7" s="91">
        <v>0</v>
      </c>
      <c r="Q7" s="51" t="s">
        <v>9</v>
      </c>
    </row>
    <row r="8" spans="1:17" x14ac:dyDescent="0.25">
      <c r="B8" t="s">
        <v>51</v>
      </c>
      <c r="C8" s="41"/>
      <c r="D8" s="13">
        <f t="shared" ref="D8:D13" si="0">$D$15*E8</f>
        <v>0</v>
      </c>
      <c r="E8" s="35">
        <v>0</v>
      </c>
      <c r="G8" s="52">
        <f t="shared" ref="G8:G14" si="1">C7</f>
        <v>0</v>
      </c>
      <c r="H8" s="67">
        <f>D19</f>
        <v>0</v>
      </c>
      <c r="J8" s="52" t="s">
        <v>10</v>
      </c>
      <c r="K8" s="53"/>
      <c r="L8" s="92">
        <v>0</v>
      </c>
      <c r="M8" s="55" t="s">
        <v>9</v>
      </c>
      <c r="N8" t="s">
        <v>10</v>
      </c>
      <c r="O8" s="53"/>
      <c r="P8" s="91"/>
      <c r="Q8" s="51" t="s">
        <v>9</v>
      </c>
    </row>
    <row r="9" spans="1:17" x14ac:dyDescent="0.25">
      <c r="B9" t="s">
        <v>52</v>
      </c>
      <c r="C9" s="41"/>
      <c r="D9" s="13">
        <f t="shared" si="0"/>
        <v>0</v>
      </c>
      <c r="E9" s="35">
        <v>0</v>
      </c>
      <c r="G9" s="52">
        <f t="shared" si="1"/>
        <v>0</v>
      </c>
      <c r="H9" s="51"/>
      <c r="J9" s="52" t="s">
        <v>11</v>
      </c>
      <c r="K9" s="53"/>
      <c r="L9" s="92">
        <v>0</v>
      </c>
      <c r="M9" s="55" t="s">
        <v>9</v>
      </c>
      <c r="N9" t="s">
        <v>11</v>
      </c>
      <c r="O9" s="53"/>
      <c r="P9" s="91"/>
      <c r="Q9" s="51" t="s">
        <v>9</v>
      </c>
    </row>
    <row r="10" spans="1:17" x14ac:dyDescent="0.25">
      <c r="B10" t="s">
        <v>53</v>
      </c>
      <c r="C10" s="41"/>
      <c r="D10" s="13">
        <f t="shared" si="0"/>
        <v>0</v>
      </c>
      <c r="E10" s="35">
        <v>0</v>
      </c>
      <c r="G10" s="52">
        <f t="shared" si="1"/>
        <v>0</v>
      </c>
      <c r="H10" s="51"/>
      <c r="J10" s="52" t="s">
        <v>12</v>
      </c>
      <c r="K10" s="53"/>
      <c r="L10" s="92">
        <v>0</v>
      </c>
      <c r="M10" s="55" t="s">
        <v>9</v>
      </c>
      <c r="N10" t="s">
        <v>12</v>
      </c>
      <c r="O10" s="53"/>
      <c r="P10" s="91"/>
      <c r="Q10" s="51" t="s">
        <v>9</v>
      </c>
    </row>
    <row r="11" spans="1:17" x14ac:dyDescent="0.25">
      <c r="B11" t="s">
        <v>54</v>
      </c>
      <c r="C11" s="41"/>
      <c r="D11" s="13">
        <f t="shared" si="0"/>
        <v>0</v>
      </c>
      <c r="E11" s="35">
        <v>0</v>
      </c>
      <c r="G11" s="52">
        <f t="shared" si="1"/>
        <v>0</v>
      </c>
      <c r="H11" s="51"/>
      <c r="J11" s="52" t="s">
        <v>14</v>
      </c>
      <c r="K11" s="53"/>
      <c r="L11" s="92">
        <v>0</v>
      </c>
      <c r="M11" s="56" t="s">
        <v>9</v>
      </c>
      <c r="N11" t="s">
        <v>14</v>
      </c>
      <c r="O11" s="53"/>
      <c r="P11" s="91"/>
      <c r="Q11" s="51" t="s">
        <v>9</v>
      </c>
    </row>
    <row r="12" spans="1:17" x14ac:dyDescent="0.25">
      <c r="B12" t="s">
        <v>55</v>
      </c>
      <c r="C12" s="41"/>
      <c r="D12" s="13">
        <f t="shared" si="0"/>
        <v>0</v>
      </c>
      <c r="E12" s="35">
        <v>0</v>
      </c>
      <c r="G12" s="52">
        <f t="shared" si="1"/>
        <v>0</v>
      </c>
      <c r="H12" s="51"/>
      <c r="J12" s="52" t="s">
        <v>15</v>
      </c>
      <c r="K12" s="53"/>
      <c r="L12" s="92">
        <v>0</v>
      </c>
      <c r="M12" s="56"/>
      <c r="N12" t="s">
        <v>15</v>
      </c>
      <c r="O12" s="53"/>
      <c r="P12" s="91"/>
      <c r="Q12" s="51" t="s">
        <v>9</v>
      </c>
    </row>
    <row r="13" spans="1:17" x14ac:dyDescent="0.25">
      <c r="B13" t="s">
        <v>56</v>
      </c>
      <c r="C13" s="41"/>
      <c r="D13" s="13">
        <f t="shared" si="0"/>
        <v>0</v>
      </c>
      <c r="E13" s="35">
        <v>0</v>
      </c>
      <c r="G13" s="52">
        <f t="shared" si="1"/>
        <v>0</v>
      </c>
      <c r="H13" s="51"/>
      <c r="J13" s="52" t="s">
        <v>17</v>
      </c>
      <c r="K13" s="53"/>
      <c r="L13" s="92">
        <v>0</v>
      </c>
      <c r="M13" s="56"/>
      <c r="N13" t="s">
        <v>17</v>
      </c>
      <c r="O13" s="53"/>
      <c r="P13" s="91"/>
      <c r="Q13" s="51" t="s">
        <v>9</v>
      </c>
    </row>
    <row r="14" spans="1:17" ht="15.75" thickBot="1" x14ac:dyDescent="0.3">
      <c r="B14" t="s">
        <v>57</v>
      </c>
      <c r="C14" s="42"/>
      <c r="D14" s="13">
        <f>$D$15*E14</f>
        <v>0</v>
      </c>
      <c r="E14" s="36">
        <v>0</v>
      </c>
      <c r="G14" s="52">
        <f t="shared" si="1"/>
        <v>0</v>
      </c>
      <c r="H14" s="51"/>
      <c r="J14" s="52" t="s">
        <v>18</v>
      </c>
      <c r="K14" s="53"/>
      <c r="L14" s="92">
        <v>0</v>
      </c>
      <c r="M14" s="56"/>
      <c r="N14" t="s">
        <v>18</v>
      </c>
      <c r="O14" s="53"/>
      <c r="P14" s="91"/>
      <c r="Q14" s="51" t="s">
        <v>9</v>
      </c>
    </row>
    <row r="15" spans="1:17" ht="15.75" thickBot="1" x14ac:dyDescent="0.3">
      <c r="B15" s="15" t="s">
        <v>13</v>
      </c>
      <c r="C15" s="16"/>
      <c r="D15" s="17">
        <f>B2*F2</f>
        <v>2000</v>
      </c>
      <c r="E15" s="11">
        <f>SUM(E5:E14)</f>
        <v>1</v>
      </c>
      <c r="G15" s="52">
        <f>C14</f>
        <v>0</v>
      </c>
      <c r="H15" s="51"/>
      <c r="J15" s="52" t="s">
        <v>19</v>
      </c>
      <c r="K15" s="53"/>
      <c r="L15" s="92">
        <v>0</v>
      </c>
      <c r="M15" s="56"/>
      <c r="N15" t="s">
        <v>19</v>
      </c>
      <c r="O15" s="53"/>
      <c r="P15" s="91"/>
      <c r="Q15" s="51" t="s">
        <v>9</v>
      </c>
    </row>
    <row r="16" spans="1:17" x14ac:dyDescent="0.25">
      <c r="D16" s="18"/>
      <c r="E16" s="11"/>
      <c r="G16" s="52">
        <f>C18</f>
        <v>0</v>
      </c>
      <c r="H16" s="51"/>
      <c r="J16" s="52" t="s">
        <v>48</v>
      </c>
      <c r="K16" s="53"/>
      <c r="L16" s="92">
        <v>0</v>
      </c>
      <c r="M16" s="56"/>
      <c r="N16" t="s">
        <v>48</v>
      </c>
      <c r="O16" s="53"/>
      <c r="P16" s="91"/>
      <c r="Q16" s="51" t="s">
        <v>9</v>
      </c>
    </row>
    <row r="17" spans="1:18" ht="15.75" thickBot="1" x14ac:dyDescent="0.3">
      <c r="D17" s="19" t="s">
        <v>16</v>
      </c>
      <c r="E17" s="9" t="s">
        <v>1</v>
      </c>
      <c r="G17" s="52">
        <f t="shared" ref="G17:G25" si="2">C19</f>
        <v>0</v>
      </c>
      <c r="H17" s="51"/>
      <c r="J17" s="52" t="s">
        <v>49</v>
      </c>
      <c r="K17" s="53"/>
      <c r="L17" s="92">
        <v>0</v>
      </c>
      <c r="M17" s="56"/>
      <c r="N17" t="s">
        <v>49</v>
      </c>
      <c r="O17" s="53"/>
      <c r="P17" s="91"/>
      <c r="Q17" s="51" t="s">
        <v>9</v>
      </c>
    </row>
    <row r="18" spans="1:18" x14ac:dyDescent="0.25">
      <c r="A18" t="s">
        <v>6</v>
      </c>
      <c r="B18" t="s">
        <v>3</v>
      </c>
      <c r="C18" s="40"/>
      <c r="D18" s="10">
        <f>$D$15*E18</f>
        <v>0</v>
      </c>
      <c r="E18" s="37"/>
      <c r="G18" s="52">
        <f t="shared" si="2"/>
        <v>0</v>
      </c>
      <c r="H18" s="51"/>
      <c r="J18" s="48" t="s">
        <v>13</v>
      </c>
      <c r="K18" s="49"/>
      <c r="L18" s="64">
        <f>SUM(L7:L17)</f>
        <v>0</v>
      </c>
      <c r="M18" s="64" t="s">
        <v>9</v>
      </c>
      <c r="N18" s="49" t="s">
        <v>13</v>
      </c>
      <c r="O18" s="49"/>
      <c r="P18" s="64">
        <f>SUM(P7:P17)</f>
        <v>0</v>
      </c>
      <c r="Q18" s="65" t="s">
        <v>9</v>
      </c>
    </row>
    <row r="19" spans="1:18" ht="15.75" thickBot="1" x14ac:dyDescent="0.3">
      <c r="B19" t="s">
        <v>5</v>
      </c>
      <c r="C19" s="41"/>
      <c r="D19" s="13">
        <f>$D$15*E19</f>
        <v>0</v>
      </c>
      <c r="E19" s="38"/>
      <c r="G19" s="52">
        <f t="shared" si="2"/>
        <v>0</v>
      </c>
      <c r="H19" s="51"/>
      <c r="J19" s="57"/>
      <c r="K19" s="58"/>
      <c r="L19" s="58"/>
      <c r="M19" s="59"/>
      <c r="N19" s="59"/>
      <c r="O19" s="58"/>
      <c r="P19" s="58"/>
      <c r="Q19" s="60"/>
      <c r="R19" s="20"/>
    </row>
    <row r="20" spans="1:18" x14ac:dyDescent="0.25">
      <c r="B20" t="s">
        <v>7</v>
      </c>
      <c r="C20" s="41"/>
      <c r="D20" s="13">
        <f>$D$15*E20</f>
        <v>0</v>
      </c>
      <c r="E20" s="38">
        <v>0</v>
      </c>
      <c r="G20" s="52">
        <f t="shared" si="2"/>
        <v>0</v>
      </c>
      <c r="H20" s="51"/>
      <c r="R20" s="14"/>
    </row>
    <row r="21" spans="1:18" ht="15.75" thickBot="1" x14ac:dyDescent="0.3">
      <c r="B21" t="s">
        <v>51</v>
      </c>
      <c r="C21" s="41"/>
      <c r="D21" s="13">
        <f t="shared" ref="D21:D26" si="3">$D$15*E21</f>
        <v>0</v>
      </c>
      <c r="E21" s="38">
        <v>0</v>
      </c>
      <c r="G21" s="52">
        <f t="shared" si="2"/>
        <v>0</v>
      </c>
      <c r="H21" s="51"/>
    </row>
    <row r="22" spans="1:18" ht="18.75" x14ac:dyDescent="0.3">
      <c r="B22" t="s">
        <v>52</v>
      </c>
      <c r="C22" s="41"/>
      <c r="D22" s="13">
        <f t="shared" si="3"/>
        <v>0</v>
      </c>
      <c r="E22" s="38">
        <v>0</v>
      </c>
      <c r="G22" s="52">
        <f t="shared" si="2"/>
        <v>0</v>
      </c>
      <c r="H22" s="51"/>
      <c r="J22" s="43" t="s">
        <v>35</v>
      </c>
      <c r="K22" s="46"/>
      <c r="L22" s="46"/>
      <c r="M22" s="46"/>
      <c r="N22" s="61" t="s">
        <v>39</v>
      </c>
      <c r="O22" s="46"/>
      <c r="P22" s="46"/>
      <c r="Q22" s="62"/>
    </row>
    <row r="23" spans="1:18" x14ac:dyDescent="0.25">
      <c r="B23" t="s">
        <v>53</v>
      </c>
      <c r="C23" s="41"/>
      <c r="D23" s="13">
        <f t="shared" si="3"/>
        <v>0</v>
      </c>
      <c r="E23" s="38">
        <v>0</v>
      </c>
      <c r="G23" s="52">
        <f t="shared" si="2"/>
        <v>0</v>
      </c>
      <c r="H23" s="51"/>
      <c r="J23" s="52" t="str">
        <f t="shared" ref="J23:K33" si="4">J7</f>
        <v>Gewürz 1</v>
      </c>
      <c r="K23">
        <f t="shared" si="4"/>
        <v>0</v>
      </c>
      <c r="L23" s="55">
        <f t="shared" ref="L23:L33" si="5">($D$29/1000)*L7</f>
        <v>0</v>
      </c>
      <c r="M23" t="s">
        <v>9</v>
      </c>
      <c r="N23" t="str">
        <f t="shared" ref="N23:O33" si="6">N7</f>
        <v>Gewürz 1</v>
      </c>
      <c r="O23">
        <f t="shared" si="6"/>
        <v>0</v>
      </c>
      <c r="P23" s="55">
        <f t="shared" ref="P23:P33" si="7">($D$29/1000)*P7</f>
        <v>0</v>
      </c>
      <c r="Q23" s="51" t="s">
        <v>9</v>
      </c>
    </row>
    <row r="24" spans="1:18" x14ac:dyDescent="0.25">
      <c r="B24" t="s">
        <v>54</v>
      </c>
      <c r="C24" s="41"/>
      <c r="D24" s="13">
        <f t="shared" si="3"/>
        <v>0</v>
      </c>
      <c r="E24" s="38">
        <v>0</v>
      </c>
      <c r="G24" s="52">
        <f t="shared" si="2"/>
        <v>0</v>
      </c>
      <c r="H24" s="51"/>
      <c r="J24" s="52" t="str">
        <f t="shared" si="4"/>
        <v>Gewürz 2</v>
      </c>
      <c r="K24">
        <f t="shared" si="4"/>
        <v>0</v>
      </c>
      <c r="L24" s="55">
        <f t="shared" si="5"/>
        <v>0</v>
      </c>
      <c r="M24" t="s">
        <v>9</v>
      </c>
      <c r="N24" t="str">
        <f t="shared" si="6"/>
        <v>Gewürz 2</v>
      </c>
      <c r="O24">
        <f t="shared" si="6"/>
        <v>0</v>
      </c>
      <c r="P24" s="55">
        <f t="shared" si="7"/>
        <v>0</v>
      </c>
      <c r="Q24" s="51" t="s">
        <v>9</v>
      </c>
    </row>
    <row r="25" spans="1:18" x14ac:dyDescent="0.25">
      <c r="B25" t="s">
        <v>55</v>
      </c>
      <c r="C25" s="41"/>
      <c r="D25" s="13">
        <f t="shared" si="3"/>
        <v>0</v>
      </c>
      <c r="E25" s="38">
        <v>0</v>
      </c>
      <c r="G25" s="52">
        <f t="shared" si="2"/>
        <v>0</v>
      </c>
      <c r="H25" s="51"/>
      <c r="J25" s="52" t="str">
        <f t="shared" si="4"/>
        <v>Gewürz 3</v>
      </c>
      <c r="K25">
        <f t="shared" si="4"/>
        <v>0</v>
      </c>
      <c r="L25" s="55">
        <f t="shared" si="5"/>
        <v>0</v>
      </c>
      <c r="M25" t="s">
        <v>9</v>
      </c>
      <c r="N25" t="str">
        <f t="shared" si="6"/>
        <v>Gewürz 3</v>
      </c>
      <c r="O25">
        <f t="shared" si="6"/>
        <v>0</v>
      </c>
      <c r="P25" s="55">
        <f t="shared" si="7"/>
        <v>0</v>
      </c>
      <c r="Q25" s="51" t="s">
        <v>9</v>
      </c>
    </row>
    <row r="26" spans="1:18" x14ac:dyDescent="0.25">
      <c r="B26" t="s">
        <v>56</v>
      </c>
      <c r="C26" s="41"/>
      <c r="D26" s="13">
        <f t="shared" si="3"/>
        <v>0</v>
      </c>
      <c r="E26" s="38">
        <v>0</v>
      </c>
      <c r="G26" s="52" t="str">
        <f>A33</f>
        <v>Champignons</v>
      </c>
      <c r="H26" s="67">
        <f>C33</f>
        <v>200</v>
      </c>
      <c r="J26" s="52" t="str">
        <f t="shared" si="4"/>
        <v>Gewürz 4</v>
      </c>
      <c r="K26">
        <f t="shared" si="4"/>
        <v>0</v>
      </c>
      <c r="L26" s="55">
        <f t="shared" si="5"/>
        <v>0</v>
      </c>
      <c r="M26" t="s">
        <v>9</v>
      </c>
      <c r="N26" t="str">
        <f t="shared" si="6"/>
        <v>Gewürz 4</v>
      </c>
      <c r="O26">
        <f t="shared" si="6"/>
        <v>0</v>
      </c>
      <c r="P26" s="55">
        <f t="shared" si="7"/>
        <v>0</v>
      </c>
      <c r="Q26" s="51" t="s">
        <v>9</v>
      </c>
    </row>
    <row r="27" spans="1:18" ht="15.75" thickBot="1" x14ac:dyDescent="0.3">
      <c r="B27" t="s">
        <v>57</v>
      </c>
      <c r="C27" s="42"/>
      <c r="D27" s="21">
        <f>$D$15*E27</f>
        <v>0</v>
      </c>
      <c r="E27" s="39">
        <v>0</v>
      </c>
      <c r="G27" s="52">
        <f t="shared" ref="G27:G32" si="8">A34</f>
        <v>0</v>
      </c>
      <c r="H27" s="67">
        <f t="shared" ref="H27:H32" si="9">C34</f>
        <v>0</v>
      </c>
      <c r="J27" s="52" t="str">
        <f t="shared" si="4"/>
        <v>Gewürz 5</v>
      </c>
      <c r="K27">
        <f t="shared" si="4"/>
        <v>0</v>
      </c>
      <c r="L27" s="55">
        <f t="shared" si="5"/>
        <v>0</v>
      </c>
      <c r="M27" t="s">
        <v>9</v>
      </c>
      <c r="N27" t="str">
        <f t="shared" si="6"/>
        <v>Gewürz 5</v>
      </c>
      <c r="O27">
        <f t="shared" si="6"/>
        <v>0</v>
      </c>
      <c r="P27" s="55">
        <f t="shared" si="7"/>
        <v>0</v>
      </c>
      <c r="Q27" s="51" t="s">
        <v>9</v>
      </c>
    </row>
    <row r="28" spans="1:18" ht="15.75" thickBot="1" x14ac:dyDescent="0.3">
      <c r="B28" s="15" t="s">
        <v>13</v>
      </c>
      <c r="C28" s="16"/>
      <c r="D28" s="22">
        <f>B2*F3</f>
        <v>0</v>
      </c>
      <c r="E28" s="11">
        <f>SUM(E18:E27)</f>
        <v>0</v>
      </c>
      <c r="G28" s="52">
        <f t="shared" si="8"/>
        <v>0</v>
      </c>
      <c r="H28" s="67">
        <f t="shared" si="9"/>
        <v>0</v>
      </c>
      <c r="J28" s="52" t="str">
        <f t="shared" si="4"/>
        <v>Gewürz 6</v>
      </c>
      <c r="K28">
        <f t="shared" si="4"/>
        <v>0</v>
      </c>
      <c r="L28" s="55">
        <f t="shared" si="5"/>
        <v>0</v>
      </c>
      <c r="M28" t="s">
        <v>9</v>
      </c>
      <c r="N28" t="str">
        <f t="shared" si="6"/>
        <v>Gewürz 6</v>
      </c>
      <c r="O28">
        <f t="shared" si="6"/>
        <v>0</v>
      </c>
      <c r="P28" s="55">
        <f t="shared" si="7"/>
        <v>0</v>
      </c>
      <c r="Q28" s="51" t="s">
        <v>9</v>
      </c>
    </row>
    <row r="29" spans="1:18" ht="19.5" thickBot="1" x14ac:dyDescent="0.35">
      <c r="A29" t="s">
        <v>20</v>
      </c>
      <c r="D29" s="23">
        <f>B2</f>
        <v>2000</v>
      </c>
      <c r="E29" s="11"/>
      <c r="G29" s="52">
        <f t="shared" si="8"/>
        <v>0</v>
      </c>
      <c r="H29" s="67">
        <f t="shared" si="9"/>
        <v>0</v>
      </c>
      <c r="J29" s="52" t="str">
        <f t="shared" si="4"/>
        <v>Gewürz 7</v>
      </c>
      <c r="K29">
        <f t="shared" si="4"/>
        <v>0</v>
      </c>
      <c r="L29" s="55">
        <f t="shared" si="5"/>
        <v>0</v>
      </c>
      <c r="M29" t="s">
        <v>9</v>
      </c>
      <c r="N29" t="str">
        <f t="shared" si="6"/>
        <v>Gewürz 7</v>
      </c>
      <c r="O29">
        <f t="shared" si="6"/>
        <v>0</v>
      </c>
      <c r="P29" s="55">
        <f t="shared" si="7"/>
        <v>0</v>
      </c>
      <c r="Q29" s="51" t="s">
        <v>9</v>
      </c>
    </row>
    <row r="30" spans="1:18" x14ac:dyDescent="0.25">
      <c r="A30" t="s">
        <v>21</v>
      </c>
      <c r="D30" s="24">
        <f>D15+D28</f>
        <v>2000</v>
      </c>
      <c r="G30" s="52">
        <f t="shared" si="8"/>
        <v>0</v>
      </c>
      <c r="H30" s="67">
        <f t="shared" si="9"/>
        <v>0</v>
      </c>
      <c r="J30" s="52" t="str">
        <f t="shared" si="4"/>
        <v>Gewürz 8</v>
      </c>
      <c r="K30">
        <f t="shared" si="4"/>
        <v>0</v>
      </c>
      <c r="L30" s="55">
        <f t="shared" si="5"/>
        <v>0</v>
      </c>
      <c r="M30" t="s">
        <v>9</v>
      </c>
      <c r="N30" t="str">
        <f t="shared" si="6"/>
        <v>Gewürz 8</v>
      </c>
      <c r="O30">
        <f t="shared" si="6"/>
        <v>0</v>
      </c>
      <c r="P30" s="55">
        <f t="shared" si="7"/>
        <v>0</v>
      </c>
      <c r="Q30" s="51" t="s">
        <v>9</v>
      </c>
    </row>
    <row r="31" spans="1:18" ht="15.75" thickBot="1" x14ac:dyDescent="0.3">
      <c r="D31" s="11"/>
      <c r="G31" s="52">
        <f t="shared" si="8"/>
        <v>0</v>
      </c>
      <c r="H31" s="67">
        <f t="shared" si="9"/>
        <v>0</v>
      </c>
      <c r="J31" s="52" t="str">
        <f t="shared" si="4"/>
        <v>Gewürz 9</v>
      </c>
      <c r="K31">
        <f t="shared" si="4"/>
        <v>0</v>
      </c>
      <c r="L31" s="55">
        <f t="shared" si="5"/>
        <v>0</v>
      </c>
      <c r="M31" t="s">
        <v>9</v>
      </c>
      <c r="N31" t="str">
        <f t="shared" si="6"/>
        <v>Gewürz 9</v>
      </c>
      <c r="O31">
        <f t="shared" si="6"/>
        <v>0</v>
      </c>
      <c r="P31" s="55">
        <f t="shared" si="7"/>
        <v>0</v>
      </c>
      <c r="Q31" s="51" t="s">
        <v>9</v>
      </c>
    </row>
    <row r="32" spans="1:18" x14ac:dyDescent="0.25">
      <c r="A32" s="68" t="s">
        <v>60</v>
      </c>
      <c r="B32" s="69" t="s">
        <v>34</v>
      </c>
      <c r="C32" s="25" t="s">
        <v>32</v>
      </c>
      <c r="D32" s="26"/>
      <c r="G32" s="52">
        <f t="shared" si="8"/>
        <v>0</v>
      </c>
      <c r="H32" s="67">
        <f t="shared" si="9"/>
        <v>0</v>
      </c>
      <c r="J32" s="52" t="str">
        <f t="shared" si="4"/>
        <v>Gewürz 10</v>
      </c>
      <c r="K32">
        <f t="shared" si="4"/>
        <v>0</v>
      </c>
      <c r="L32" s="55">
        <f t="shared" si="5"/>
        <v>0</v>
      </c>
      <c r="M32" t="s">
        <v>9</v>
      </c>
      <c r="N32" t="str">
        <f t="shared" si="6"/>
        <v>Gewürz 10</v>
      </c>
      <c r="O32">
        <f t="shared" si="6"/>
        <v>0</v>
      </c>
      <c r="P32" s="55">
        <f t="shared" si="7"/>
        <v>0</v>
      </c>
      <c r="Q32" s="51" t="s">
        <v>9</v>
      </c>
    </row>
    <row r="33" spans="1:17" x14ac:dyDescent="0.25">
      <c r="A33" s="70" t="s">
        <v>195</v>
      </c>
      <c r="B33" s="71">
        <v>100</v>
      </c>
      <c r="C33" s="27">
        <f t="shared" ref="C33:C37" si="10">($D$29/1000)*B33</f>
        <v>200</v>
      </c>
      <c r="D33" s="28" t="s">
        <v>9</v>
      </c>
      <c r="G33" s="52"/>
      <c r="H33" s="67"/>
      <c r="J33" s="52" t="str">
        <f t="shared" si="4"/>
        <v>Gewürz 11</v>
      </c>
      <c r="K33">
        <f t="shared" si="4"/>
        <v>0</v>
      </c>
      <c r="L33" s="55">
        <f t="shared" si="5"/>
        <v>0</v>
      </c>
      <c r="M33" t="s">
        <v>9</v>
      </c>
      <c r="N33" t="str">
        <f t="shared" si="6"/>
        <v>Gewürz 11</v>
      </c>
      <c r="O33">
        <f t="shared" si="6"/>
        <v>0</v>
      </c>
      <c r="P33" s="55">
        <f t="shared" si="7"/>
        <v>0</v>
      </c>
      <c r="Q33" s="51" t="s">
        <v>9</v>
      </c>
    </row>
    <row r="34" spans="1:17" x14ac:dyDescent="0.25">
      <c r="A34" s="70"/>
      <c r="B34" s="71"/>
      <c r="C34" s="27">
        <f t="shared" si="10"/>
        <v>0</v>
      </c>
      <c r="D34" s="28" t="s">
        <v>9</v>
      </c>
      <c r="G34" s="52"/>
      <c r="H34" s="51"/>
      <c r="J34" s="48" t="str">
        <f>J18</f>
        <v>Summe</v>
      </c>
      <c r="K34" s="49"/>
      <c r="L34" s="66">
        <f>SUM(L23:L33)</f>
        <v>0</v>
      </c>
      <c r="M34" s="49" t="s">
        <v>9</v>
      </c>
      <c r="N34" s="49" t="str">
        <f>N18</f>
        <v>Summe</v>
      </c>
      <c r="O34" s="49"/>
      <c r="P34" s="66">
        <f>SUM(P23:P33)</f>
        <v>0</v>
      </c>
      <c r="Q34" s="28" t="s">
        <v>9</v>
      </c>
    </row>
    <row r="35" spans="1:17" ht="15.75" thickBot="1" x14ac:dyDescent="0.3">
      <c r="A35" s="70"/>
      <c r="B35" s="71"/>
      <c r="C35" s="27">
        <f t="shared" si="10"/>
        <v>0</v>
      </c>
      <c r="D35" s="28" t="s">
        <v>9</v>
      </c>
      <c r="G35" s="57"/>
      <c r="H35" s="63"/>
      <c r="J35" s="57"/>
      <c r="K35" s="58"/>
      <c r="L35" s="58"/>
      <c r="M35" s="58"/>
      <c r="N35" s="58"/>
      <c r="O35" s="58"/>
      <c r="P35" s="58"/>
      <c r="Q35" s="63"/>
    </row>
    <row r="36" spans="1:17" x14ac:dyDescent="0.25">
      <c r="A36" s="70"/>
      <c r="B36" s="71"/>
      <c r="C36" s="27">
        <f t="shared" si="10"/>
        <v>0</v>
      </c>
      <c r="D36" s="28" t="s">
        <v>9</v>
      </c>
    </row>
    <row r="37" spans="1:17" x14ac:dyDescent="0.25">
      <c r="A37" s="70"/>
      <c r="B37" s="71"/>
      <c r="C37" s="27">
        <f t="shared" si="10"/>
        <v>0</v>
      </c>
      <c r="D37" s="28" t="s">
        <v>9</v>
      </c>
    </row>
    <row r="38" spans="1:17" x14ac:dyDescent="0.25">
      <c r="A38" s="70"/>
      <c r="B38" s="71"/>
      <c r="C38" s="27">
        <f>($D$29/1000)*B38</f>
        <v>0</v>
      </c>
      <c r="D38" s="28" t="s">
        <v>9</v>
      </c>
    </row>
    <row r="39" spans="1:17" ht="15.75" thickBot="1" x14ac:dyDescent="0.3">
      <c r="A39" s="70"/>
      <c r="B39" s="53"/>
      <c r="C39" s="27">
        <f>($D$29/1000)*B39</f>
        <v>0</v>
      </c>
      <c r="D39" s="28" t="s">
        <v>9</v>
      </c>
    </row>
    <row r="40" spans="1:17" ht="15.75" thickBot="1" x14ac:dyDescent="0.3">
      <c r="A40" s="29" t="s">
        <v>46</v>
      </c>
      <c r="B40" s="30"/>
      <c r="C40" s="31">
        <f>SUM(C33:C39)</f>
        <v>200</v>
      </c>
      <c r="D40" s="32" t="s">
        <v>9</v>
      </c>
      <c r="G40" s="12"/>
    </row>
    <row r="41" spans="1:17" ht="15.75" thickBot="1" x14ac:dyDescent="0.3">
      <c r="G41" s="20"/>
    </row>
    <row r="42" spans="1:17" ht="26.25" x14ac:dyDescent="0.4">
      <c r="A42" s="72" t="s">
        <v>47</v>
      </c>
      <c r="B42" s="73"/>
      <c r="C42" s="73"/>
      <c r="D42" s="73"/>
      <c r="E42" s="73"/>
      <c r="F42" s="74"/>
    </row>
    <row r="43" spans="1:17" ht="21.75" thickBot="1" x14ac:dyDescent="0.4">
      <c r="A43" s="75" t="s">
        <v>41</v>
      </c>
      <c r="B43" s="76" t="s">
        <v>43</v>
      </c>
      <c r="C43" s="76" t="s">
        <v>44</v>
      </c>
      <c r="D43" s="76" t="s">
        <v>40</v>
      </c>
      <c r="E43" s="76" t="s">
        <v>42</v>
      </c>
      <c r="F43" s="77"/>
    </row>
    <row r="44" spans="1:17" ht="21.75" thickBot="1" x14ac:dyDescent="0.4">
      <c r="A44" s="78" t="s">
        <v>22</v>
      </c>
      <c r="B44" s="90">
        <v>18</v>
      </c>
      <c r="C44" s="90">
        <v>18</v>
      </c>
      <c r="D44" s="90">
        <v>18</v>
      </c>
      <c r="E44" s="90">
        <v>18</v>
      </c>
      <c r="F44" s="79" t="s">
        <v>23</v>
      </c>
    </row>
    <row r="45" spans="1:17" ht="21" x14ac:dyDescent="0.35">
      <c r="A45" s="80" t="s">
        <v>24</v>
      </c>
      <c r="B45" s="81">
        <f>(60/18)*B44</f>
        <v>60</v>
      </c>
      <c r="C45" s="81">
        <f>(120/18)*C44</f>
        <v>120</v>
      </c>
      <c r="D45" s="81">
        <f>(140/18)*D44</f>
        <v>140</v>
      </c>
      <c r="E45" s="81">
        <f>(150/18)*E44</f>
        <v>150</v>
      </c>
      <c r="F45" s="82" t="s">
        <v>9</v>
      </c>
    </row>
    <row r="46" spans="1:17" ht="21" x14ac:dyDescent="0.35">
      <c r="A46" s="83" t="s">
        <v>25</v>
      </c>
      <c r="B46" s="84">
        <f>(($D$29/1000)+($C$40/1000))*2.9</f>
        <v>6.38</v>
      </c>
      <c r="C46" s="84">
        <f>(($D$29/1000)+($C$40/1000))*1.5</f>
        <v>3.3000000000000003</v>
      </c>
      <c r="D46" s="84">
        <f>(($D$29/1000)+($C$40/1000))*1.3</f>
        <v>2.8600000000000003</v>
      </c>
      <c r="E46" s="84">
        <f>(($D$29/1000)+($C$40/1000))*1.2</f>
        <v>2.64</v>
      </c>
      <c r="F46" s="85" t="s">
        <v>45</v>
      </c>
    </row>
    <row r="47" spans="1:17" ht="21.75" thickBot="1" x14ac:dyDescent="0.4">
      <c r="A47" s="75" t="s">
        <v>26</v>
      </c>
      <c r="B47" s="86">
        <f>($D$29+$C$40)/B45</f>
        <v>36.666666666666664</v>
      </c>
      <c r="C47" s="86">
        <f>($D$29+$C$40)/C45</f>
        <v>18.333333333333332</v>
      </c>
      <c r="D47" s="86">
        <f>($D$29+$C$40)/D45</f>
        <v>15.714285714285714</v>
      </c>
      <c r="E47" s="86">
        <f>($D$29+$C$40)/E45</f>
        <v>14.666666666666666</v>
      </c>
      <c r="F47" s="77" t="s">
        <v>27</v>
      </c>
    </row>
    <row r="48" spans="1:17" ht="21.75" thickBot="1" x14ac:dyDescent="0.4">
      <c r="A48" s="87" t="s">
        <v>50</v>
      </c>
      <c r="B48" s="88">
        <f>B47*B45</f>
        <v>2200</v>
      </c>
      <c r="C48" s="88">
        <f t="shared" ref="C48:E48" si="11">C47*C45</f>
        <v>2200</v>
      </c>
      <c r="D48" s="88">
        <f t="shared" si="11"/>
        <v>2200</v>
      </c>
      <c r="E48" s="88">
        <f t="shared" si="11"/>
        <v>2200</v>
      </c>
      <c r="F48" s="89" t="s">
        <v>9</v>
      </c>
    </row>
  </sheetData>
  <mergeCells count="2">
    <mergeCell ref="G2:G3"/>
    <mergeCell ref="H2:H3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84371-E0E0-414A-9A20-E63E3B5BA4A8}">
  <dimension ref="A1:K50"/>
  <sheetViews>
    <sheetView workbookViewId="0">
      <selection activeCell="I1" sqref="I1:K32"/>
    </sheetView>
  </sheetViews>
  <sheetFormatPr baseColWidth="10" defaultRowHeight="15" x14ac:dyDescent="0.25"/>
  <cols>
    <col min="1" max="1" width="11.85546875" bestFit="1" customWidth="1"/>
    <col min="9" max="9" width="19.42578125" bestFit="1" customWidth="1"/>
  </cols>
  <sheetData>
    <row r="1" spans="1:11" x14ac:dyDescent="0.25">
      <c r="A1" t="s">
        <v>180</v>
      </c>
      <c r="B1" t="s">
        <v>181</v>
      </c>
      <c r="I1" t="s">
        <v>197</v>
      </c>
      <c r="J1" t="s">
        <v>202</v>
      </c>
      <c r="K1" t="s">
        <v>203</v>
      </c>
    </row>
    <row r="2" spans="1:11" x14ac:dyDescent="0.25">
      <c r="A2" t="str">
        <f>Frühstücksfleisch!C5</f>
        <v>Schulter</v>
      </c>
      <c r="B2">
        <f>Frühstücksfleisch!D7</f>
        <v>600</v>
      </c>
      <c r="I2" t="str">
        <f>A3</f>
        <v>Bauch</v>
      </c>
      <c r="J2">
        <f>B3</f>
        <v>900</v>
      </c>
      <c r="K2" t="s">
        <v>198</v>
      </c>
    </row>
    <row r="3" spans="1:11" x14ac:dyDescent="0.25">
      <c r="A3" t="str">
        <f>Frühstücksfleisch!C6</f>
        <v>Bauch</v>
      </c>
      <c r="B3">
        <f>Frühstücksfleisch!D6</f>
        <v>900</v>
      </c>
      <c r="I3" t="str">
        <f>A34</f>
        <v>Rückenspeck</v>
      </c>
      <c r="J3">
        <f>B34</f>
        <v>240</v>
      </c>
      <c r="K3" t="s">
        <v>198</v>
      </c>
    </row>
    <row r="4" spans="1:11" x14ac:dyDescent="0.25">
      <c r="A4" t="str">
        <f>Champignonleberwurst!A33</f>
        <v>Champignons</v>
      </c>
      <c r="B4">
        <f>Champignonleberwurst!C33</f>
        <v>200</v>
      </c>
      <c r="I4" t="str">
        <f>A35</f>
        <v>Schulter</v>
      </c>
      <c r="J4">
        <f>SUM(B35:B37)+B2</f>
        <v>2060</v>
      </c>
      <c r="K4" t="s">
        <v>198</v>
      </c>
    </row>
    <row r="5" spans="1:11" x14ac:dyDescent="0.25">
      <c r="A5" t="str">
        <f>Bierschinken!A34</f>
        <v>Eisschnee</v>
      </c>
      <c r="B5">
        <f>Bierschinken!C34</f>
        <v>200</v>
      </c>
      <c r="I5" t="str">
        <f>A38</f>
        <v>Schweineleber</v>
      </c>
      <c r="J5">
        <f>B38+B39</f>
        <v>2180</v>
      </c>
      <c r="K5" t="s">
        <v>198</v>
      </c>
    </row>
    <row r="6" spans="1:11" x14ac:dyDescent="0.25">
      <c r="A6" t="str">
        <f>Bierschinken!A33</f>
        <v>Eiswasser</v>
      </c>
      <c r="B6">
        <f>Bierschinken!C33</f>
        <v>200</v>
      </c>
      <c r="I6" t="str">
        <f>A41</f>
        <v>Speckabschnitte</v>
      </c>
      <c r="J6">
        <f>B41</f>
        <v>500</v>
      </c>
      <c r="K6" t="s">
        <v>198</v>
      </c>
    </row>
    <row r="7" spans="1:11" x14ac:dyDescent="0.25">
      <c r="A7" t="str">
        <f>'Hausmacher Leberwurst'!C7</f>
        <v>Fettwammen</v>
      </c>
      <c r="B7">
        <f>'Hausmacher Leberwurst'!D7</f>
        <v>440</v>
      </c>
      <c r="I7" t="str">
        <f>A45</f>
        <v>Wammen, mittelfett</v>
      </c>
      <c r="J7">
        <f>B45+B44</f>
        <v>2880</v>
      </c>
      <c r="K7" t="s">
        <v>198</v>
      </c>
    </row>
    <row r="8" spans="1:11" x14ac:dyDescent="0.25">
      <c r="A8" t="str">
        <f>Delikatessleberwurst!K29</f>
        <v>Honig</v>
      </c>
      <c r="B8">
        <f>Delikatessleberwurst!L29</f>
        <v>8</v>
      </c>
      <c r="I8" t="str">
        <f>A7</f>
        <v>Fettwammen</v>
      </c>
      <c r="J8">
        <f>B7</f>
        <v>440</v>
      </c>
      <c r="K8" t="s">
        <v>198</v>
      </c>
    </row>
    <row r="9" spans="1:11" x14ac:dyDescent="0.25">
      <c r="A9" t="str">
        <f>Bierschinken!O26</f>
        <v>Ingwer</v>
      </c>
      <c r="B9">
        <f>Bierschinken!P26</f>
        <v>2</v>
      </c>
      <c r="I9" t="str">
        <f>A8</f>
        <v>Honig</v>
      </c>
      <c r="J9">
        <f>B8</f>
        <v>8</v>
      </c>
      <c r="K9" t="s">
        <v>201</v>
      </c>
    </row>
    <row r="10" spans="1:11" x14ac:dyDescent="0.25">
      <c r="A10" t="str">
        <f>Delikatessleberwurst!K26</f>
        <v>Ingwer</v>
      </c>
      <c r="B10">
        <f>Delikatessleberwurst!L26</f>
        <v>2</v>
      </c>
      <c r="I10" t="str">
        <f>A9</f>
        <v>Ingwer</v>
      </c>
      <c r="J10">
        <f>B9+B10</f>
        <v>4</v>
      </c>
      <c r="K10" t="s">
        <v>201</v>
      </c>
    </row>
    <row r="11" spans="1:11" x14ac:dyDescent="0.25">
      <c r="A11" t="str">
        <f>Delikatessleberwurst!K25</f>
        <v>Kardamom</v>
      </c>
      <c r="B11">
        <f>Delikatessleberwurst!L25</f>
        <v>1.2</v>
      </c>
      <c r="I11" t="str">
        <f>A11</f>
        <v>Kardamom</v>
      </c>
      <c r="J11">
        <f>B11</f>
        <v>1.2</v>
      </c>
      <c r="K11" t="s">
        <v>201</v>
      </c>
    </row>
    <row r="12" spans="1:11" x14ac:dyDescent="0.25">
      <c r="A12" t="str">
        <f>Bierschinken!K26</f>
        <v>KHM</v>
      </c>
      <c r="B12">
        <f>Bierschinken!L26</f>
        <v>1</v>
      </c>
      <c r="I12" t="str">
        <f>A12</f>
        <v>KHM</v>
      </c>
      <c r="J12">
        <f>B12+B13</f>
        <v>9</v>
      </c>
      <c r="K12" t="s">
        <v>201</v>
      </c>
    </row>
    <row r="13" spans="1:11" x14ac:dyDescent="0.25">
      <c r="A13" t="str">
        <f>Bierschinken!O27</f>
        <v>KHM</v>
      </c>
      <c r="B13">
        <f>Bierschinken!P27</f>
        <v>8</v>
      </c>
      <c r="I13" t="str">
        <f>A14</f>
        <v>Knoblauch</v>
      </c>
      <c r="J13">
        <f>B14+B15</f>
        <v>6</v>
      </c>
      <c r="K13" t="s">
        <v>201</v>
      </c>
    </row>
    <row r="14" spans="1:11" x14ac:dyDescent="0.25">
      <c r="A14" t="str">
        <f>Frühstücksfleisch!O13</f>
        <v>Knoblauch</v>
      </c>
      <c r="B14">
        <f>Frühstücksfleisch!P29</f>
        <v>2</v>
      </c>
      <c r="I14" t="str">
        <f t="shared" ref="I14:J17" si="0">A16</f>
        <v>Koriander</v>
      </c>
      <c r="J14">
        <f t="shared" si="0"/>
        <v>2</v>
      </c>
      <c r="K14" t="s">
        <v>201</v>
      </c>
    </row>
    <row r="15" spans="1:11" x14ac:dyDescent="0.25">
      <c r="A15" t="str">
        <f>Bierschinken!O28</f>
        <v>Knoblauch</v>
      </c>
      <c r="B15">
        <f>Bierschinken!P28</f>
        <v>4</v>
      </c>
      <c r="I15" t="str">
        <f t="shared" si="0"/>
        <v>Kümmel, ganz</v>
      </c>
      <c r="J15">
        <f t="shared" si="0"/>
        <v>1</v>
      </c>
      <c r="K15" t="s">
        <v>201</v>
      </c>
    </row>
    <row r="16" spans="1:11" x14ac:dyDescent="0.25">
      <c r="A16" t="str">
        <f>Bierschinken!O25</f>
        <v>Koriander</v>
      </c>
      <c r="B16">
        <f>Bierschinken!P25</f>
        <v>2</v>
      </c>
      <c r="I16" t="str">
        <f t="shared" si="0"/>
        <v>Kümmel, gem.</v>
      </c>
      <c r="J16">
        <f t="shared" si="0"/>
        <v>4</v>
      </c>
      <c r="K16" t="s">
        <v>201</v>
      </c>
    </row>
    <row r="17" spans="1:11" x14ac:dyDescent="0.25">
      <c r="A17" t="str">
        <f>Frühstücksfleisch!O10</f>
        <v>Kümmel, ganz</v>
      </c>
      <c r="B17">
        <f>Frühstücksfleisch!P26</f>
        <v>1</v>
      </c>
      <c r="I17" t="str">
        <f t="shared" si="0"/>
        <v>Majoran</v>
      </c>
      <c r="J17">
        <f t="shared" si="0"/>
        <v>2</v>
      </c>
      <c r="K17" t="s">
        <v>201</v>
      </c>
    </row>
    <row r="18" spans="1:11" x14ac:dyDescent="0.25">
      <c r="A18" t="str">
        <f>Frühstücksfleisch!O9</f>
        <v>Kümmel, gem.</v>
      </c>
      <c r="B18">
        <f>Frühstücksfleisch!P25</f>
        <v>4</v>
      </c>
      <c r="I18" t="str">
        <f>A20</f>
        <v>Mazis</v>
      </c>
      <c r="J18">
        <f>B20+B21</f>
        <v>2.6</v>
      </c>
      <c r="K18" t="s">
        <v>201</v>
      </c>
    </row>
    <row r="19" spans="1:11" x14ac:dyDescent="0.25">
      <c r="A19" t="str">
        <f>'Hausmacher Leberwurst'!K25</f>
        <v>Majoran</v>
      </c>
      <c r="B19">
        <f>'Hausmacher Leberwurst'!L25</f>
        <v>2</v>
      </c>
      <c r="I19" t="str">
        <f>A22</f>
        <v>Muskat</v>
      </c>
      <c r="J19">
        <f>B22</f>
        <v>2</v>
      </c>
      <c r="K19" t="s">
        <v>201</v>
      </c>
    </row>
    <row r="20" spans="1:11" x14ac:dyDescent="0.25">
      <c r="A20" t="str">
        <f>Delikatessleberwurst!K27</f>
        <v>Mazis</v>
      </c>
      <c r="B20">
        <f>Delikatessleberwurst!L27</f>
        <v>2</v>
      </c>
      <c r="I20" t="str">
        <f>A23</f>
        <v>NPS</v>
      </c>
      <c r="J20">
        <f>SUM(B23:B27)</f>
        <v>228</v>
      </c>
      <c r="K20" t="s">
        <v>201</v>
      </c>
    </row>
    <row r="21" spans="1:11" x14ac:dyDescent="0.25">
      <c r="A21" t="str">
        <f>'Hausmacher Leberwurst'!K27</f>
        <v>Mazis</v>
      </c>
      <c r="B21">
        <f>'Hausmacher Leberwurst'!L27</f>
        <v>0.6</v>
      </c>
      <c r="I21" t="str">
        <f>A28</f>
        <v>Pfeffer</v>
      </c>
      <c r="J21">
        <f>SUM(B28:B31)</f>
        <v>24</v>
      </c>
      <c r="K21" t="s">
        <v>201</v>
      </c>
    </row>
    <row r="22" spans="1:11" x14ac:dyDescent="0.25">
      <c r="A22" t="str">
        <f>Frühstücksfleisch!O12</f>
        <v>Muskat</v>
      </c>
      <c r="B22">
        <f>Frühstücksfleisch!P28</f>
        <v>2</v>
      </c>
      <c r="I22" t="str">
        <f>A32</f>
        <v>Pfeffer, grün, eing.</v>
      </c>
      <c r="J22">
        <f>B32</f>
        <v>20</v>
      </c>
      <c r="K22" t="s">
        <v>201</v>
      </c>
    </row>
    <row r="23" spans="1:11" x14ac:dyDescent="0.25">
      <c r="A23" t="str">
        <f>Frühstücksfleisch!O7</f>
        <v>NPS</v>
      </c>
      <c r="B23">
        <f>Frühstücksfleisch!P23</f>
        <v>40</v>
      </c>
      <c r="I23" t="str">
        <f>A33</f>
        <v>Piment</v>
      </c>
      <c r="J23">
        <f>B33</f>
        <v>1</v>
      </c>
      <c r="K23" t="s">
        <v>201</v>
      </c>
    </row>
    <row r="24" spans="1:11" x14ac:dyDescent="0.25">
      <c r="A24" t="str">
        <f>Bierschinken!K25</f>
        <v>NPS</v>
      </c>
      <c r="B24">
        <f>Bierschinken!L25</f>
        <v>40</v>
      </c>
      <c r="I24" t="str">
        <f t="shared" ref="I24:J26" si="1">A4</f>
        <v>Champignons</v>
      </c>
      <c r="J24">
        <f t="shared" si="1"/>
        <v>200</v>
      </c>
      <c r="K24" t="s">
        <v>199</v>
      </c>
    </row>
    <row r="25" spans="1:11" x14ac:dyDescent="0.25">
      <c r="A25" t="str">
        <f>Bierschinken!O23</f>
        <v>NPS</v>
      </c>
      <c r="B25">
        <f>Bierschinken!P23</f>
        <v>40</v>
      </c>
      <c r="I25" t="str">
        <f t="shared" si="1"/>
        <v>Eisschnee</v>
      </c>
      <c r="J25">
        <f t="shared" si="1"/>
        <v>200</v>
      </c>
      <c r="K25" t="s">
        <v>200</v>
      </c>
    </row>
    <row r="26" spans="1:11" x14ac:dyDescent="0.25">
      <c r="A26" t="str">
        <f>Delikatessleberwurst!K23</f>
        <v>NPS</v>
      </c>
      <c r="B26">
        <f>Delikatessleberwurst!L23</f>
        <v>72</v>
      </c>
      <c r="I26" t="str">
        <f t="shared" si="1"/>
        <v>Eiswasser</v>
      </c>
      <c r="J26">
        <f t="shared" si="1"/>
        <v>200</v>
      </c>
      <c r="K26" t="s">
        <v>200</v>
      </c>
    </row>
    <row r="27" spans="1:11" x14ac:dyDescent="0.25">
      <c r="A27" t="str">
        <f>'Hausmacher Leberwurst'!K23</f>
        <v>NPS</v>
      </c>
      <c r="B27">
        <f>'Hausmacher Leberwurst'!L23</f>
        <v>36</v>
      </c>
      <c r="I27" t="str">
        <f>A40</f>
        <v>Senfkörner</v>
      </c>
      <c r="J27">
        <f>B40</f>
        <v>16</v>
      </c>
      <c r="K27" t="s">
        <v>201</v>
      </c>
    </row>
    <row r="28" spans="1:11" x14ac:dyDescent="0.25">
      <c r="A28" t="str">
        <f>Frühstücksfleisch!O8</f>
        <v>Pfeffer</v>
      </c>
      <c r="B28">
        <f>Frühstücksfleisch!P24</f>
        <v>6</v>
      </c>
      <c r="I28" t="str">
        <f>A42</f>
        <v>Thymian</v>
      </c>
      <c r="J28">
        <f>B42</f>
        <v>0.2</v>
      </c>
      <c r="K28" t="s">
        <v>201</v>
      </c>
    </row>
    <row r="29" spans="1:11" x14ac:dyDescent="0.25">
      <c r="A29" t="str">
        <f>Bierschinken!O24</f>
        <v>Pfeffer</v>
      </c>
      <c r="B29">
        <f>Bierschinken!P24</f>
        <v>6</v>
      </c>
      <c r="I29" t="str">
        <f>A43</f>
        <v>Vanille</v>
      </c>
      <c r="J29">
        <f>B43</f>
        <v>0.4</v>
      </c>
      <c r="K29" t="s">
        <v>201</v>
      </c>
    </row>
    <row r="30" spans="1:11" x14ac:dyDescent="0.25">
      <c r="A30" t="str">
        <f>Delikatessleberwurst!K24</f>
        <v>Pfeffer</v>
      </c>
      <c r="B30">
        <f>Delikatessleberwurst!L24</f>
        <v>8</v>
      </c>
      <c r="I30" t="str">
        <f>A46</f>
        <v>Zitronensaft</v>
      </c>
      <c r="J30">
        <f>B46</f>
        <v>40</v>
      </c>
      <c r="K30" t="s">
        <v>201</v>
      </c>
    </row>
    <row r="31" spans="1:11" x14ac:dyDescent="0.25">
      <c r="A31" t="str">
        <f>'Hausmacher Leberwurst'!K24</f>
        <v>Pfeffer</v>
      </c>
      <c r="B31">
        <f>'Hausmacher Leberwurst'!L24</f>
        <v>4</v>
      </c>
      <c r="I31" t="str">
        <f>A47</f>
        <v>Zwiebel</v>
      </c>
      <c r="J31">
        <f>SUM(B47:B49)</f>
        <v>360</v>
      </c>
      <c r="K31" t="s">
        <v>201</v>
      </c>
    </row>
    <row r="32" spans="1:11" x14ac:dyDescent="0.25">
      <c r="A32" t="str">
        <f>Bierschinken!K24</f>
        <v>Pfeffer, grün, eing.</v>
      </c>
      <c r="B32">
        <f>Bierschinken!L24</f>
        <v>20</v>
      </c>
      <c r="I32" t="str">
        <f>A50</f>
        <v>Zwiebelpulver</v>
      </c>
      <c r="J32">
        <f>B50</f>
        <v>3</v>
      </c>
      <c r="K32" t="s">
        <v>201</v>
      </c>
    </row>
    <row r="33" spans="1:2" x14ac:dyDescent="0.25">
      <c r="A33" t="str">
        <f>'Hausmacher Leberwurst'!K26</f>
        <v>Piment</v>
      </c>
      <c r="B33">
        <f>'Hausmacher Leberwurst'!L26</f>
        <v>1</v>
      </c>
    </row>
    <row r="34" spans="1:2" x14ac:dyDescent="0.25">
      <c r="A34" t="str">
        <f>Bierschinken!C18</f>
        <v>Rückenspeck</v>
      </c>
      <c r="B34">
        <f>Bierschinken!D18</f>
        <v>240</v>
      </c>
    </row>
    <row r="35" spans="1:2" x14ac:dyDescent="0.25">
      <c r="A35" t="str">
        <f>Frühstücksfleisch!C5</f>
        <v>Schulter</v>
      </c>
      <c r="B35">
        <f>Frühstücksfleisch!D5</f>
        <v>500</v>
      </c>
    </row>
    <row r="36" spans="1:2" x14ac:dyDescent="0.25">
      <c r="A36" t="str">
        <f>Bierschinken!C5</f>
        <v>Schulter</v>
      </c>
      <c r="B36">
        <f>Bierschinken!D5</f>
        <v>720</v>
      </c>
    </row>
    <row r="37" spans="1:2" x14ac:dyDescent="0.25">
      <c r="A37" t="str">
        <f>Bierschinken!C19</f>
        <v>Schulter</v>
      </c>
      <c r="B37">
        <f>Bierschinken!D19</f>
        <v>240</v>
      </c>
    </row>
    <row r="38" spans="1:2" x14ac:dyDescent="0.25">
      <c r="A38" t="str">
        <f>Delikatessleberwurst!C5</f>
        <v>Schweineleber</v>
      </c>
      <c r="B38">
        <f>Delikatessleberwurst!D5</f>
        <v>1600</v>
      </c>
    </row>
    <row r="39" spans="1:2" x14ac:dyDescent="0.25">
      <c r="A39" t="str">
        <f>'Hausmacher Leberwurst'!C5</f>
        <v>Schweineleber</v>
      </c>
      <c r="B39">
        <f>'Hausmacher Leberwurst'!D5</f>
        <v>580</v>
      </c>
    </row>
    <row r="40" spans="1:2" x14ac:dyDescent="0.25">
      <c r="A40" t="str">
        <f>Bierschinken!K23</f>
        <v>Senfkörner</v>
      </c>
      <c r="B40">
        <f>Bierschinken!L23</f>
        <v>16</v>
      </c>
    </row>
    <row r="41" spans="1:2" x14ac:dyDescent="0.25">
      <c r="A41" t="str">
        <f>'Hausmacher Leberwurst'!C8</f>
        <v>Speckabschnitte</v>
      </c>
      <c r="B41">
        <f>'Hausmacher Leberwurst'!D8</f>
        <v>500</v>
      </c>
    </row>
    <row r="42" spans="1:2" x14ac:dyDescent="0.25">
      <c r="A42" t="str">
        <f>'Hausmacher Leberwurst'!K28</f>
        <v>Thymian</v>
      </c>
      <c r="B42">
        <f>'Hausmacher Leberwurst'!L28</f>
        <v>0.2</v>
      </c>
    </row>
    <row r="43" spans="1:2" x14ac:dyDescent="0.25">
      <c r="A43" t="str">
        <f>Delikatessleberwurst!K28</f>
        <v>Vanille</v>
      </c>
      <c r="B43">
        <f>Delikatessleberwurst!L28</f>
        <v>0.4</v>
      </c>
    </row>
    <row r="44" spans="1:2" x14ac:dyDescent="0.25">
      <c r="A44" t="str">
        <f>Delikatessleberwurst!C6</f>
        <v>Wammen</v>
      </c>
      <c r="B44">
        <f>Delikatessleberwurst!D6</f>
        <v>2400</v>
      </c>
    </row>
    <row r="45" spans="1:2" x14ac:dyDescent="0.25">
      <c r="A45" t="str">
        <f>'Hausmacher Leberwurst'!C6</f>
        <v>Wammen, mittelfett</v>
      </c>
      <c r="B45">
        <f>'Hausmacher Leberwurst'!D6</f>
        <v>480</v>
      </c>
    </row>
    <row r="46" spans="1:2" x14ac:dyDescent="0.25">
      <c r="A46" t="str">
        <f>Frühstücksfleisch!A33</f>
        <v>Zitronensaft</v>
      </c>
      <c r="B46">
        <f>Frühstücksfleisch!C33</f>
        <v>40</v>
      </c>
    </row>
    <row r="47" spans="1:2" x14ac:dyDescent="0.25">
      <c r="A47" t="str">
        <f>Bierschinken!A35</f>
        <v>Zwiebel</v>
      </c>
      <c r="B47">
        <f>Bierschinken!C35</f>
        <v>120</v>
      </c>
    </row>
    <row r="48" spans="1:2" x14ac:dyDescent="0.25">
      <c r="A48" t="str">
        <f>Delikatessleberwurst!A33</f>
        <v>Zwiebel</v>
      </c>
      <c r="B48">
        <f>Delikatessleberwurst!C33</f>
        <v>200</v>
      </c>
    </row>
    <row r="49" spans="1:2" x14ac:dyDescent="0.25">
      <c r="A49" t="str">
        <f>'Hausmacher Leberwurst'!A33</f>
        <v>Zwiebel</v>
      </c>
      <c r="B49">
        <f>'Hausmacher Leberwurst'!C33</f>
        <v>40</v>
      </c>
    </row>
    <row r="50" spans="1:2" x14ac:dyDescent="0.25">
      <c r="A50" t="str">
        <f>Frühstücksfleisch!O11</f>
        <v>Zwiebelpulver</v>
      </c>
      <c r="B50">
        <f>Frühstücksfleisch!P27</f>
        <v>3</v>
      </c>
    </row>
  </sheetData>
  <sortState xmlns:xlrd2="http://schemas.microsoft.com/office/spreadsheetml/2017/richdata2" ref="A2:B50">
    <sortCondition ref="A1:A50"/>
  </sortState>
  <pageMargins left="0.7" right="0.7" top="0.78740157499999996" bottom="0.78740157499999996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151AC-4E11-4DF3-897F-080F96F4EBB4}">
  <dimension ref="A1:R48"/>
  <sheetViews>
    <sheetView workbookViewId="0">
      <selection sqref="A1:XFD1048576"/>
    </sheetView>
  </sheetViews>
  <sheetFormatPr baseColWidth="10" defaultRowHeight="15" x14ac:dyDescent="0.25"/>
  <cols>
    <col min="1" max="1" width="47.5703125" customWidth="1"/>
    <col min="2" max="2" width="24.42578125" customWidth="1"/>
    <col min="3" max="3" width="22.28515625" customWidth="1"/>
    <col min="5" max="5" width="28.5703125" customWidth="1"/>
    <col min="6" max="6" width="13" customWidth="1"/>
    <col min="7" max="7" width="21" bestFit="1" customWidth="1"/>
    <col min="8" max="8" width="13.7109375" bestFit="1" customWidth="1"/>
    <col min="10" max="10" width="20.7109375" customWidth="1"/>
    <col min="11" max="11" width="15.7109375" customWidth="1"/>
  </cols>
  <sheetData>
    <row r="1" spans="1:17" ht="19.5" thickBot="1" x14ac:dyDescent="0.35">
      <c r="A1" s="1" t="s">
        <v>75</v>
      </c>
      <c r="B1" s="1"/>
    </row>
    <row r="2" spans="1:17" ht="28.5" x14ac:dyDescent="0.45">
      <c r="A2" s="2" t="s">
        <v>36</v>
      </c>
      <c r="B2" s="33">
        <v>0</v>
      </c>
      <c r="C2" s="3" t="s">
        <v>9</v>
      </c>
      <c r="D2" s="3" t="s">
        <v>37</v>
      </c>
      <c r="E2" s="3"/>
      <c r="F2" s="4">
        <f>E15</f>
        <v>0</v>
      </c>
      <c r="G2" s="103" t="s">
        <v>32</v>
      </c>
      <c r="H2" s="104">
        <f>SUM(F2:F3)</f>
        <v>0</v>
      </c>
    </row>
    <row r="3" spans="1:17" ht="29.25" thickBot="1" x14ac:dyDescent="0.5">
      <c r="A3" s="5"/>
      <c r="B3" s="6"/>
      <c r="C3" s="6"/>
      <c r="D3" s="6" t="s">
        <v>38</v>
      </c>
      <c r="E3" s="6"/>
      <c r="F3" s="7">
        <f>E28</f>
        <v>0</v>
      </c>
      <c r="G3" s="103"/>
      <c r="H3" s="105"/>
    </row>
    <row r="4" spans="1:17" ht="15.75" thickBot="1" x14ac:dyDescent="0.3">
      <c r="D4" s="8" t="s">
        <v>0</v>
      </c>
      <c r="E4" s="9" t="s">
        <v>1</v>
      </c>
    </row>
    <row r="5" spans="1:17" ht="18.75" x14ac:dyDescent="0.3">
      <c r="A5" t="s">
        <v>2</v>
      </c>
      <c r="B5" t="s">
        <v>3</v>
      </c>
      <c r="C5" s="40"/>
      <c r="D5" s="10">
        <f>$D$15*E5</f>
        <v>0</v>
      </c>
      <c r="E5" s="34">
        <v>0</v>
      </c>
      <c r="G5" s="43" t="s">
        <v>58</v>
      </c>
      <c r="H5" s="62"/>
      <c r="J5" s="43" t="s">
        <v>4</v>
      </c>
      <c r="K5" s="44"/>
      <c r="L5" s="44"/>
      <c r="M5" s="45"/>
      <c r="N5" s="45"/>
      <c r="O5" s="46"/>
      <c r="P5" s="46"/>
      <c r="Q5" s="47"/>
    </row>
    <row r="6" spans="1:17" x14ac:dyDescent="0.25">
      <c r="B6" t="s">
        <v>5</v>
      </c>
      <c r="C6" s="41"/>
      <c r="D6" s="13">
        <f>$D$15*E6</f>
        <v>0</v>
      </c>
      <c r="E6" s="35">
        <v>0</v>
      </c>
      <c r="G6" s="52">
        <f>C5</f>
        <v>0</v>
      </c>
      <c r="H6" s="67">
        <f>D5</f>
        <v>0</v>
      </c>
      <c r="J6" s="48" t="s">
        <v>2</v>
      </c>
      <c r="K6" s="49"/>
      <c r="L6" s="49"/>
      <c r="M6" s="50"/>
      <c r="N6" s="50"/>
      <c r="O6" s="49" t="s">
        <v>6</v>
      </c>
      <c r="Q6" s="51"/>
    </row>
    <row r="7" spans="1:17" x14ac:dyDescent="0.25">
      <c r="B7" t="s">
        <v>7</v>
      </c>
      <c r="C7" s="41"/>
      <c r="D7" s="13">
        <f>$D$15*E7</f>
        <v>0</v>
      </c>
      <c r="E7" s="35">
        <v>0</v>
      </c>
      <c r="G7" s="52">
        <f>C6</f>
        <v>0</v>
      </c>
      <c r="H7" s="67">
        <f>D6</f>
        <v>0</v>
      </c>
      <c r="J7" s="52" t="s">
        <v>8</v>
      </c>
      <c r="K7" s="53"/>
      <c r="L7" s="92">
        <v>0</v>
      </c>
      <c r="M7" s="55" t="s">
        <v>9</v>
      </c>
      <c r="N7" t="s">
        <v>8</v>
      </c>
      <c r="O7" s="53"/>
      <c r="P7" s="91">
        <v>0</v>
      </c>
      <c r="Q7" s="51" t="s">
        <v>9</v>
      </c>
    </row>
    <row r="8" spans="1:17" x14ac:dyDescent="0.25">
      <c r="B8" t="s">
        <v>51</v>
      </c>
      <c r="C8" s="41"/>
      <c r="D8" s="13">
        <f t="shared" ref="D8:D13" si="0">$D$15*E8</f>
        <v>0</v>
      </c>
      <c r="E8" s="35">
        <v>0</v>
      </c>
      <c r="G8" s="52">
        <f t="shared" ref="G8:G14" si="1">C7</f>
        <v>0</v>
      </c>
      <c r="H8" s="67">
        <f>D19</f>
        <v>0</v>
      </c>
      <c r="J8" s="52" t="s">
        <v>10</v>
      </c>
      <c r="K8" s="53"/>
      <c r="L8" s="92">
        <v>0</v>
      </c>
      <c r="M8" s="55" t="s">
        <v>9</v>
      </c>
      <c r="N8" t="s">
        <v>10</v>
      </c>
      <c r="O8" s="53"/>
      <c r="P8" s="91"/>
      <c r="Q8" s="51" t="s">
        <v>9</v>
      </c>
    </row>
    <row r="9" spans="1:17" x14ac:dyDescent="0.25">
      <c r="B9" t="s">
        <v>52</v>
      </c>
      <c r="C9" s="41"/>
      <c r="D9" s="13">
        <f t="shared" si="0"/>
        <v>0</v>
      </c>
      <c r="E9" s="35">
        <v>0</v>
      </c>
      <c r="G9" s="52">
        <f t="shared" si="1"/>
        <v>0</v>
      </c>
      <c r="H9" s="51"/>
      <c r="J9" s="52" t="s">
        <v>11</v>
      </c>
      <c r="K9" s="53"/>
      <c r="L9" s="92">
        <v>0</v>
      </c>
      <c r="M9" s="55" t="s">
        <v>9</v>
      </c>
      <c r="N9" t="s">
        <v>11</v>
      </c>
      <c r="O9" s="53"/>
      <c r="P9" s="91"/>
      <c r="Q9" s="51" t="s">
        <v>9</v>
      </c>
    </row>
    <row r="10" spans="1:17" x14ac:dyDescent="0.25">
      <c r="B10" t="s">
        <v>53</v>
      </c>
      <c r="C10" s="41"/>
      <c r="D10" s="13">
        <f t="shared" si="0"/>
        <v>0</v>
      </c>
      <c r="E10" s="35">
        <v>0</v>
      </c>
      <c r="G10" s="52">
        <f t="shared" si="1"/>
        <v>0</v>
      </c>
      <c r="H10" s="51"/>
      <c r="J10" s="52" t="s">
        <v>12</v>
      </c>
      <c r="K10" s="53"/>
      <c r="L10" s="92">
        <v>0</v>
      </c>
      <c r="M10" s="55" t="s">
        <v>9</v>
      </c>
      <c r="N10" t="s">
        <v>12</v>
      </c>
      <c r="O10" s="53"/>
      <c r="P10" s="91"/>
      <c r="Q10" s="51" t="s">
        <v>9</v>
      </c>
    </row>
    <row r="11" spans="1:17" x14ac:dyDescent="0.25">
      <c r="B11" t="s">
        <v>54</v>
      </c>
      <c r="C11" s="41"/>
      <c r="D11" s="13">
        <f t="shared" si="0"/>
        <v>0</v>
      </c>
      <c r="E11" s="35">
        <v>0</v>
      </c>
      <c r="G11" s="52">
        <f t="shared" si="1"/>
        <v>0</v>
      </c>
      <c r="H11" s="51"/>
      <c r="J11" s="52" t="s">
        <v>14</v>
      </c>
      <c r="K11" s="53"/>
      <c r="L11" s="92">
        <v>0</v>
      </c>
      <c r="M11" s="56" t="s">
        <v>9</v>
      </c>
      <c r="N11" t="s">
        <v>14</v>
      </c>
      <c r="O11" s="53"/>
      <c r="P11" s="91"/>
      <c r="Q11" s="51" t="s">
        <v>9</v>
      </c>
    </row>
    <row r="12" spans="1:17" x14ac:dyDescent="0.25">
      <c r="B12" t="s">
        <v>55</v>
      </c>
      <c r="C12" s="41"/>
      <c r="D12" s="13">
        <f t="shared" si="0"/>
        <v>0</v>
      </c>
      <c r="E12" s="35">
        <v>0</v>
      </c>
      <c r="G12" s="52">
        <f t="shared" si="1"/>
        <v>0</v>
      </c>
      <c r="H12" s="51"/>
      <c r="J12" s="52" t="s">
        <v>15</v>
      </c>
      <c r="K12" s="53"/>
      <c r="L12" s="92">
        <v>0</v>
      </c>
      <c r="M12" s="56"/>
      <c r="N12" t="s">
        <v>15</v>
      </c>
      <c r="O12" s="53"/>
      <c r="P12" s="91"/>
      <c r="Q12" s="51" t="s">
        <v>9</v>
      </c>
    </row>
    <row r="13" spans="1:17" x14ac:dyDescent="0.25">
      <c r="B13" t="s">
        <v>56</v>
      </c>
      <c r="C13" s="41"/>
      <c r="D13" s="13">
        <f t="shared" si="0"/>
        <v>0</v>
      </c>
      <c r="E13" s="35">
        <v>0</v>
      </c>
      <c r="G13" s="52">
        <f t="shared" si="1"/>
        <v>0</v>
      </c>
      <c r="H13" s="51"/>
      <c r="J13" s="52" t="s">
        <v>17</v>
      </c>
      <c r="K13" s="53"/>
      <c r="L13" s="92">
        <v>0</v>
      </c>
      <c r="M13" s="56"/>
      <c r="N13" t="s">
        <v>17</v>
      </c>
      <c r="O13" s="53"/>
      <c r="P13" s="91"/>
      <c r="Q13" s="51" t="s">
        <v>9</v>
      </c>
    </row>
    <row r="14" spans="1:17" ht="15.75" thickBot="1" x14ac:dyDescent="0.3">
      <c r="B14" t="s">
        <v>57</v>
      </c>
      <c r="C14" s="42"/>
      <c r="D14" s="13">
        <f>$D$15*E14</f>
        <v>0</v>
      </c>
      <c r="E14" s="36">
        <v>0</v>
      </c>
      <c r="G14" s="52">
        <f t="shared" si="1"/>
        <v>0</v>
      </c>
      <c r="H14" s="51"/>
      <c r="J14" s="52" t="s">
        <v>18</v>
      </c>
      <c r="K14" s="53"/>
      <c r="L14" s="92">
        <v>0</v>
      </c>
      <c r="M14" s="56"/>
      <c r="N14" t="s">
        <v>18</v>
      </c>
      <c r="O14" s="53"/>
      <c r="P14" s="91"/>
      <c r="Q14" s="51" t="s">
        <v>9</v>
      </c>
    </row>
    <row r="15" spans="1:17" ht="15.75" thickBot="1" x14ac:dyDescent="0.3">
      <c r="B15" s="15" t="s">
        <v>13</v>
      </c>
      <c r="C15" s="16"/>
      <c r="D15" s="17">
        <f>B2*F2</f>
        <v>0</v>
      </c>
      <c r="E15" s="11">
        <f>SUM(E5:E14)</f>
        <v>0</v>
      </c>
      <c r="G15" s="52">
        <f>C14</f>
        <v>0</v>
      </c>
      <c r="H15" s="51"/>
      <c r="J15" s="52" t="s">
        <v>19</v>
      </c>
      <c r="K15" s="53"/>
      <c r="L15" s="92">
        <v>0</v>
      </c>
      <c r="M15" s="56"/>
      <c r="N15" t="s">
        <v>19</v>
      </c>
      <c r="O15" s="53"/>
      <c r="P15" s="91"/>
      <c r="Q15" s="51" t="s">
        <v>9</v>
      </c>
    </row>
    <row r="16" spans="1:17" x14ac:dyDescent="0.25">
      <c r="D16" s="18"/>
      <c r="E16" s="11"/>
      <c r="G16" s="52">
        <f>C18</f>
        <v>0</v>
      </c>
      <c r="H16" s="51"/>
      <c r="J16" s="52" t="s">
        <v>48</v>
      </c>
      <c r="K16" s="53"/>
      <c r="L16" s="92">
        <v>0</v>
      </c>
      <c r="M16" s="56"/>
      <c r="N16" t="s">
        <v>48</v>
      </c>
      <c r="O16" s="53"/>
      <c r="P16" s="91"/>
      <c r="Q16" s="51" t="s">
        <v>9</v>
      </c>
    </row>
    <row r="17" spans="1:18" ht="15.75" thickBot="1" x14ac:dyDescent="0.3">
      <c r="D17" s="19" t="s">
        <v>16</v>
      </c>
      <c r="E17" s="9" t="s">
        <v>1</v>
      </c>
      <c r="G17" s="52">
        <f t="shared" ref="G17:G25" si="2">C19</f>
        <v>0</v>
      </c>
      <c r="H17" s="51"/>
      <c r="J17" s="52" t="s">
        <v>49</v>
      </c>
      <c r="K17" s="53"/>
      <c r="L17" s="92">
        <v>0</v>
      </c>
      <c r="M17" s="56"/>
      <c r="N17" t="s">
        <v>49</v>
      </c>
      <c r="O17" s="53"/>
      <c r="P17" s="91"/>
      <c r="Q17" s="51" t="s">
        <v>9</v>
      </c>
    </row>
    <row r="18" spans="1:18" x14ac:dyDescent="0.25">
      <c r="A18" t="s">
        <v>6</v>
      </c>
      <c r="B18" t="s">
        <v>3</v>
      </c>
      <c r="C18" s="40"/>
      <c r="D18" s="10">
        <f>$D$15*E18</f>
        <v>0</v>
      </c>
      <c r="E18" s="37"/>
      <c r="G18" s="52">
        <f t="shared" si="2"/>
        <v>0</v>
      </c>
      <c r="H18" s="51"/>
      <c r="J18" s="48" t="s">
        <v>13</v>
      </c>
      <c r="K18" s="49"/>
      <c r="L18" s="64">
        <f>SUM(L7:L17)</f>
        <v>0</v>
      </c>
      <c r="M18" s="64" t="s">
        <v>9</v>
      </c>
      <c r="N18" s="49" t="s">
        <v>13</v>
      </c>
      <c r="O18" s="49"/>
      <c r="P18" s="64">
        <f>SUM(P7:P17)</f>
        <v>0</v>
      </c>
      <c r="Q18" s="65" t="s">
        <v>9</v>
      </c>
    </row>
    <row r="19" spans="1:18" ht="15.75" thickBot="1" x14ac:dyDescent="0.3">
      <c r="B19" t="s">
        <v>5</v>
      </c>
      <c r="C19" s="41"/>
      <c r="D19" s="13">
        <f>$D$15*E19</f>
        <v>0</v>
      </c>
      <c r="E19" s="38"/>
      <c r="G19" s="52">
        <f t="shared" si="2"/>
        <v>0</v>
      </c>
      <c r="H19" s="51"/>
      <c r="J19" s="57"/>
      <c r="K19" s="58"/>
      <c r="L19" s="58"/>
      <c r="M19" s="59"/>
      <c r="N19" s="59"/>
      <c r="O19" s="58"/>
      <c r="P19" s="58"/>
      <c r="Q19" s="60"/>
      <c r="R19" s="20"/>
    </row>
    <row r="20" spans="1:18" x14ac:dyDescent="0.25">
      <c r="B20" t="s">
        <v>7</v>
      </c>
      <c r="C20" s="41"/>
      <c r="D20" s="13">
        <f>$D$15*E20</f>
        <v>0</v>
      </c>
      <c r="E20" s="38">
        <v>0</v>
      </c>
      <c r="G20" s="52">
        <f t="shared" si="2"/>
        <v>0</v>
      </c>
      <c r="H20" s="51"/>
      <c r="R20" s="14"/>
    </row>
    <row r="21" spans="1:18" ht="15.75" thickBot="1" x14ac:dyDescent="0.3">
      <c r="B21" t="s">
        <v>51</v>
      </c>
      <c r="C21" s="41"/>
      <c r="D21" s="13">
        <f t="shared" ref="D21:D26" si="3">$D$15*E21</f>
        <v>0</v>
      </c>
      <c r="E21" s="38">
        <v>0</v>
      </c>
      <c r="G21" s="52">
        <f t="shared" si="2"/>
        <v>0</v>
      </c>
      <c r="H21" s="51"/>
    </row>
    <row r="22" spans="1:18" ht="18.75" x14ac:dyDescent="0.3">
      <c r="B22" t="s">
        <v>52</v>
      </c>
      <c r="C22" s="41"/>
      <c r="D22" s="13">
        <f t="shared" si="3"/>
        <v>0</v>
      </c>
      <c r="E22" s="38">
        <v>0</v>
      </c>
      <c r="G22" s="52">
        <f t="shared" si="2"/>
        <v>0</v>
      </c>
      <c r="H22" s="51"/>
      <c r="J22" s="43" t="s">
        <v>35</v>
      </c>
      <c r="K22" s="46"/>
      <c r="L22" s="46"/>
      <c r="M22" s="46"/>
      <c r="N22" s="61" t="s">
        <v>39</v>
      </c>
      <c r="O22" s="46"/>
      <c r="P22" s="46"/>
      <c r="Q22" s="62"/>
    </row>
    <row r="23" spans="1:18" x14ac:dyDescent="0.25">
      <c r="B23" t="s">
        <v>53</v>
      </c>
      <c r="C23" s="41"/>
      <c r="D23" s="13">
        <f t="shared" si="3"/>
        <v>0</v>
      </c>
      <c r="E23" s="38">
        <v>0</v>
      </c>
      <c r="G23" s="52">
        <f t="shared" si="2"/>
        <v>0</v>
      </c>
      <c r="H23" s="51"/>
      <c r="J23" s="52" t="str">
        <f t="shared" ref="J23:K33" si="4">J7</f>
        <v>Gewürz 1</v>
      </c>
      <c r="K23">
        <f t="shared" si="4"/>
        <v>0</v>
      </c>
      <c r="L23" s="55">
        <f t="shared" ref="L23:L33" si="5">($D$29/1000)*L7</f>
        <v>0</v>
      </c>
      <c r="M23" t="s">
        <v>9</v>
      </c>
      <c r="N23" t="str">
        <f t="shared" ref="N23:O33" si="6">N7</f>
        <v>Gewürz 1</v>
      </c>
      <c r="O23">
        <f t="shared" si="6"/>
        <v>0</v>
      </c>
      <c r="P23" s="55">
        <f t="shared" ref="P23:P33" si="7">($D$29/1000)*P7</f>
        <v>0</v>
      </c>
      <c r="Q23" s="51" t="s">
        <v>9</v>
      </c>
    </row>
    <row r="24" spans="1:18" x14ac:dyDescent="0.25">
      <c r="B24" t="s">
        <v>54</v>
      </c>
      <c r="C24" s="41"/>
      <c r="D24" s="13">
        <f t="shared" si="3"/>
        <v>0</v>
      </c>
      <c r="E24" s="38">
        <v>0</v>
      </c>
      <c r="G24" s="52">
        <f t="shared" si="2"/>
        <v>0</v>
      </c>
      <c r="H24" s="51"/>
      <c r="J24" s="52" t="str">
        <f t="shared" si="4"/>
        <v>Gewürz 2</v>
      </c>
      <c r="K24">
        <f t="shared" si="4"/>
        <v>0</v>
      </c>
      <c r="L24" s="55">
        <f t="shared" si="5"/>
        <v>0</v>
      </c>
      <c r="M24" t="s">
        <v>9</v>
      </c>
      <c r="N24" t="str">
        <f t="shared" si="6"/>
        <v>Gewürz 2</v>
      </c>
      <c r="O24">
        <f t="shared" si="6"/>
        <v>0</v>
      </c>
      <c r="P24" s="55">
        <f t="shared" si="7"/>
        <v>0</v>
      </c>
      <c r="Q24" s="51" t="s">
        <v>9</v>
      </c>
    </row>
    <row r="25" spans="1:18" x14ac:dyDescent="0.25">
      <c r="B25" t="s">
        <v>55</v>
      </c>
      <c r="C25" s="41"/>
      <c r="D25" s="13">
        <f t="shared" si="3"/>
        <v>0</v>
      </c>
      <c r="E25" s="38">
        <v>0</v>
      </c>
      <c r="G25" s="52">
        <f t="shared" si="2"/>
        <v>0</v>
      </c>
      <c r="H25" s="51"/>
      <c r="J25" s="52" t="str">
        <f t="shared" si="4"/>
        <v>Gewürz 3</v>
      </c>
      <c r="K25">
        <f t="shared" si="4"/>
        <v>0</v>
      </c>
      <c r="L25" s="55">
        <f t="shared" si="5"/>
        <v>0</v>
      </c>
      <c r="M25" t="s">
        <v>9</v>
      </c>
      <c r="N25" t="str">
        <f t="shared" si="6"/>
        <v>Gewürz 3</v>
      </c>
      <c r="O25">
        <f t="shared" si="6"/>
        <v>0</v>
      </c>
      <c r="P25" s="55">
        <f t="shared" si="7"/>
        <v>0</v>
      </c>
      <c r="Q25" s="51" t="s">
        <v>9</v>
      </c>
    </row>
    <row r="26" spans="1:18" x14ac:dyDescent="0.25">
      <c r="B26" t="s">
        <v>56</v>
      </c>
      <c r="C26" s="41"/>
      <c r="D26" s="13">
        <f t="shared" si="3"/>
        <v>0</v>
      </c>
      <c r="E26" s="38">
        <v>0</v>
      </c>
      <c r="G26" s="52">
        <f>A33</f>
        <v>0</v>
      </c>
      <c r="H26" s="67">
        <f>C33</f>
        <v>0</v>
      </c>
      <c r="J26" s="52" t="str">
        <f t="shared" si="4"/>
        <v>Gewürz 4</v>
      </c>
      <c r="K26">
        <f t="shared" si="4"/>
        <v>0</v>
      </c>
      <c r="L26" s="55">
        <f t="shared" si="5"/>
        <v>0</v>
      </c>
      <c r="M26" t="s">
        <v>9</v>
      </c>
      <c r="N26" t="str">
        <f t="shared" si="6"/>
        <v>Gewürz 4</v>
      </c>
      <c r="O26">
        <f t="shared" si="6"/>
        <v>0</v>
      </c>
      <c r="P26" s="55">
        <f t="shared" si="7"/>
        <v>0</v>
      </c>
      <c r="Q26" s="51" t="s">
        <v>9</v>
      </c>
    </row>
    <row r="27" spans="1:18" ht="15.75" thickBot="1" x14ac:dyDescent="0.3">
      <c r="B27" t="s">
        <v>57</v>
      </c>
      <c r="C27" s="42"/>
      <c r="D27" s="21">
        <f>$D$15*E27</f>
        <v>0</v>
      </c>
      <c r="E27" s="39">
        <v>0</v>
      </c>
      <c r="G27" s="52">
        <f t="shared" ref="G27:G32" si="8">A34</f>
        <v>0</v>
      </c>
      <c r="H27" s="67">
        <f t="shared" ref="H27:H32" si="9">C34</f>
        <v>0</v>
      </c>
      <c r="J27" s="52" t="str">
        <f t="shared" si="4"/>
        <v>Gewürz 5</v>
      </c>
      <c r="K27">
        <f t="shared" si="4"/>
        <v>0</v>
      </c>
      <c r="L27" s="55">
        <f t="shared" si="5"/>
        <v>0</v>
      </c>
      <c r="M27" t="s">
        <v>9</v>
      </c>
      <c r="N27" t="str">
        <f t="shared" si="6"/>
        <v>Gewürz 5</v>
      </c>
      <c r="O27">
        <f t="shared" si="6"/>
        <v>0</v>
      </c>
      <c r="P27" s="55">
        <f t="shared" si="7"/>
        <v>0</v>
      </c>
      <c r="Q27" s="51" t="s">
        <v>9</v>
      </c>
    </row>
    <row r="28" spans="1:18" ht="15.75" thickBot="1" x14ac:dyDescent="0.3">
      <c r="B28" s="15" t="s">
        <v>13</v>
      </c>
      <c r="C28" s="16"/>
      <c r="D28" s="22">
        <f>B2*F3</f>
        <v>0</v>
      </c>
      <c r="E28" s="11">
        <f>SUM(E18:E27)</f>
        <v>0</v>
      </c>
      <c r="G28" s="52">
        <f t="shared" si="8"/>
        <v>0</v>
      </c>
      <c r="H28" s="67">
        <f t="shared" si="9"/>
        <v>0</v>
      </c>
      <c r="J28" s="52" t="str">
        <f t="shared" si="4"/>
        <v>Gewürz 6</v>
      </c>
      <c r="K28">
        <f t="shared" si="4"/>
        <v>0</v>
      </c>
      <c r="L28" s="55">
        <f t="shared" si="5"/>
        <v>0</v>
      </c>
      <c r="M28" t="s">
        <v>9</v>
      </c>
      <c r="N28" t="str">
        <f t="shared" si="6"/>
        <v>Gewürz 6</v>
      </c>
      <c r="O28">
        <f t="shared" si="6"/>
        <v>0</v>
      </c>
      <c r="P28" s="55">
        <f t="shared" si="7"/>
        <v>0</v>
      </c>
      <c r="Q28" s="51" t="s">
        <v>9</v>
      </c>
    </row>
    <row r="29" spans="1:18" ht="19.5" thickBot="1" x14ac:dyDescent="0.35">
      <c r="A29" t="s">
        <v>20</v>
      </c>
      <c r="D29" s="23">
        <f>B2</f>
        <v>0</v>
      </c>
      <c r="E29" s="11"/>
      <c r="G29" s="52">
        <f t="shared" si="8"/>
        <v>0</v>
      </c>
      <c r="H29" s="67">
        <f t="shared" si="9"/>
        <v>0</v>
      </c>
      <c r="J29" s="52" t="str">
        <f t="shared" si="4"/>
        <v>Gewürz 7</v>
      </c>
      <c r="K29">
        <f t="shared" si="4"/>
        <v>0</v>
      </c>
      <c r="L29" s="55">
        <f t="shared" si="5"/>
        <v>0</v>
      </c>
      <c r="M29" t="s">
        <v>9</v>
      </c>
      <c r="N29" t="str">
        <f t="shared" si="6"/>
        <v>Gewürz 7</v>
      </c>
      <c r="O29">
        <f t="shared" si="6"/>
        <v>0</v>
      </c>
      <c r="P29" s="55">
        <f t="shared" si="7"/>
        <v>0</v>
      </c>
      <c r="Q29" s="51" t="s">
        <v>9</v>
      </c>
    </row>
    <row r="30" spans="1:18" x14ac:dyDescent="0.25">
      <c r="A30" t="s">
        <v>21</v>
      </c>
      <c r="D30" s="24">
        <f>D15+D28</f>
        <v>0</v>
      </c>
      <c r="G30" s="52">
        <f t="shared" si="8"/>
        <v>0</v>
      </c>
      <c r="H30" s="67">
        <f t="shared" si="9"/>
        <v>0</v>
      </c>
      <c r="J30" s="52" t="str">
        <f t="shared" si="4"/>
        <v>Gewürz 8</v>
      </c>
      <c r="K30">
        <f t="shared" si="4"/>
        <v>0</v>
      </c>
      <c r="L30" s="55">
        <f t="shared" si="5"/>
        <v>0</v>
      </c>
      <c r="M30" t="s">
        <v>9</v>
      </c>
      <c r="N30" t="str">
        <f t="shared" si="6"/>
        <v>Gewürz 8</v>
      </c>
      <c r="O30">
        <f t="shared" si="6"/>
        <v>0</v>
      </c>
      <c r="P30" s="55">
        <f t="shared" si="7"/>
        <v>0</v>
      </c>
      <c r="Q30" s="51" t="s">
        <v>9</v>
      </c>
    </row>
    <row r="31" spans="1:18" ht="15.75" thickBot="1" x14ac:dyDescent="0.3">
      <c r="D31" s="11"/>
      <c r="G31" s="52">
        <f t="shared" si="8"/>
        <v>0</v>
      </c>
      <c r="H31" s="67">
        <f t="shared" si="9"/>
        <v>0</v>
      </c>
      <c r="J31" s="52" t="str">
        <f t="shared" si="4"/>
        <v>Gewürz 9</v>
      </c>
      <c r="K31">
        <f t="shared" si="4"/>
        <v>0</v>
      </c>
      <c r="L31" s="55">
        <f t="shared" si="5"/>
        <v>0</v>
      </c>
      <c r="M31" t="s">
        <v>9</v>
      </c>
      <c r="N31" t="str">
        <f t="shared" si="6"/>
        <v>Gewürz 9</v>
      </c>
      <c r="O31">
        <f t="shared" si="6"/>
        <v>0</v>
      </c>
      <c r="P31" s="55">
        <f t="shared" si="7"/>
        <v>0</v>
      </c>
      <c r="Q31" s="51" t="s">
        <v>9</v>
      </c>
    </row>
    <row r="32" spans="1:18" x14ac:dyDescent="0.25">
      <c r="A32" s="68" t="s">
        <v>60</v>
      </c>
      <c r="B32" s="69" t="s">
        <v>34</v>
      </c>
      <c r="C32" s="25" t="s">
        <v>32</v>
      </c>
      <c r="D32" s="26"/>
      <c r="G32" s="52">
        <f t="shared" si="8"/>
        <v>0</v>
      </c>
      <c r="H32" s="67">
        <f t="shared" si="9"/>
        <v>0</v>
      </c>
      <c r="J32" s="52" t="str">
        <f t="shared" si="4"/>
        <v>Gewürz 10</v>
      </c>
      <c r="K32">
        <f t="shared" si="4"/>
        <v>0</v>
      </c>
      <c r="L32" s="55">
        <f t="shared" si="5"/>
        <v>0</v>
      </c>
      <c r="M32" t="s">
        <v>9</v>
      </c>
      <c r="N32" t="str">
        <f t="shared" si="6"/>
        <v>Gewürz 10</v>
      </c>
      <c r="O32">
        <f t="shared" si="6"/>
        <v>0</v>
      </c>
      <c r="P32" s="55">
        <f t="shared" si="7"/>
        <v>0</v>
      </c>
      <c r="Q32" s="51" t="s">
        <v>9</v>
      </c>
    </row>
    <row r="33" spans="1:17" x14ac:dyDescent="0.25">
      <c r="A33" s="70"/>
      <c r="B33" s="71"/>
      <c r="C33" s="27">
        <f t="shared" ref="C33:C37" si="10">($D$29/1000)*B33</f>
        <v>0</v>
      </c>
      <c r="D33" s="28" t="s">
        <v>9</v>
      </c>
      <c r="G33" s="52"/>
      <c r="H33" s="67"/>
      <c r="J33" s="52" t="str">
        <f t="shared" si="4"/>
        <v>Gewürz 11</v>
      </c>
      <c r="K33">
        <f t="shared" si="4"/>
        <v>0</v>
      </c>
      <c r="L33" s="55">
        <f t="shared" si="5"/>
        <v>0</v>
      </c>
      <c r="M33" t="s">
        <v>9</v>
      </c>
      <c r="N33" t="str">
        <f t="shared" si="6"/>
        <v>Gewürz 11</v>
      </c>
      <c r="O33">
        <f t="shared" si="6"/>
        <v>0</v>
      </c>
      <c r="P33" s="55">
        <f t="shared" si="7"/>
        <v>0</v>
      </c>
      <c r="Q33" s="51" t="s">
        <v>9</v>
      </c>
    </row>
    <row r="34" spans="1:17" x14ac:dyDescent="0.25">
      <c r="A34" s="70"/>
      <c r="B34" s="71"/>
      <c r="C34" s="27">
        <f t="shared" si="10"/>
        <v>0</v>
      </c>
      <c r="D34" s="28" t="s">
        <v>9</v>
      </c>
      <c r="G34" s="52"/>
      <c r="H34" s="51"/>
      <c r="J34" s="48" t="str">
        <f>J18</f>
        <v>Summe</v>
      </c>
      <c r="K34" s="49"/>
      <c r="L34" s="66">
        <f>SUM(L23:L33)</f>
        <v>0</v>
      </c>
      <c r="M34" s="49" t="s">
        <v>9</v>
      </c>
      <c r="N34" s="49" t="str">
        <f>N18</f>
        <v>Summe</v>
      </c>
      <c r="O34" s="49"/>
      <c r="P34" s="66">
        <f>SUM(P23:P33)</f>
        <v>0</v>
      </c>
      <c r="Q34" s="28" t="s">
        <v>9</v>
      </c>
    </row>
    <row r="35" spans="1:17" ht="15.75" thickBot="1" x14ac:dyDescent="0.3">
      <c r="A35" s="70"/>
      <c r="B35" s="71"/>
      <c r="C35" s="27">
        <f t="shared" si="10"/>
        <v>0</v>
      </c>
      <c r="D35" s="28" t="s">
        <v>9</v>
      </c>
      <c r="G35" s="57"/>
      <c r="H35" s="63"/>
      <c r="J35" s="57"/>
      <c r="K35" s="58"/>
      <c r="L35" s="58"/>
      <c r="M35" s="58"/>
      <c r="N35" s="58"/>
      <c r="O35" s="58"/>
      <c r="P35" s="58"/>
      <c r="Q35" s="63"/>
    </row>
    <row r="36" spans="1:17" x14ac:dyDescent="0.25">
      <c r="A36" s="70"/>
      <c r="B36" s="71"/>
      <c r="C36" s="27">
        <f t="shared" si="10"/>
        <v>0</v>
      </c>
      <c r="D36" s="28" t="s">
        <v>9</v>
      </c>
    </row>
    <row r="37" spans="1:17" x14ac:dyDescent="0.25">
      <c r="A37" s="70"/>
      <c r="B37" s="71"/>
      <c r="C37" s="27">
        <f t="shared" si="10"/>
        <v>0</v>
      </c>
      <c r="D37" s="28" t="s">
        <v>9</v>
      </c>
    </row>
    <row r="38" spans="1:17" x14ac:dyDescent="0.25">
      <c r="A38" s="70"/>
      <c r="B38" s="71"/>
      <c r="C38" s="27">
        <f>($D$29/1000)*B38</f>
        <v>0</v>
      </c>
      <c r="D38" s="28" t="s">
        <v>9</v>
      </c>
    </row>
    <row r="39" spans="1:17" ht="15.75" thickBot="1" x14ac:dyDescent="0.3">
      <c r="A39" s="70"/>
      <c r="B39" s="53"/>
      <c r="C39" s="27">
        <f>($D$29/1000)*B39</f>
        <v>0</v>
      </c>
      <c r="D39" s="28" t="s">
        <v>9</v>
      </c>
    </row>
    <row r="40" spans="1:17" ht="15.75" thickBot="1" x14ac:dyDescent="0.3">
      <c r="A40" s="29" t="s">
        <v>46</v>
      </c>
      <c r="B40" s="30"/>
      <c r="C40" s="31">
        <f>SUM(C33:C39)</f>
        <v>0</v>
      </c>
      <c r="D40" s="32" t="s">
        <v>9</v>
      </c>
      <c r="G40" s="12"/>
    </row>
    <row r="41" spans="1:17" ht="15.75" thickBot="1" x14ac:dyDescent="0.3">
      <c r="G41" s="20"/>
    </row>
    <row r="42" spans="1:17" ht="26.25" x14ac:dyDescent="0.4">
      <c r="A42" s="72" t="s">
        <v>47</v>
      </c>
      <c r="B42" s="73"/>
      <c r="C42" s="73"/>
      <c r="D42" s="73"/>
      <c r="E42" s="73"/>
      <c r="F42" s="74"/>
    </row>
    <row r="43" spans="1:17" ht="21.75" thickBot="1" x14ac:dyDescent="0.4">
      <c r="A43" s="75" t="s">
        <v>41</v>
      </c>
      <c r="B43" s="76" t="s">
        <v>43</v>
      </c>
      <c r="C43" s="76" t="s">
        <v>44</v>
      </c>
      <c r="D43" s="76" t="s">
        <v>40</v>
      </c>
      <c r="E43" s="76" t="s">
        <v>42</v>
      </c>
      <c r="F43" s="77"/>
    </row>
    <row r="44" spans="1:17" ht="21.75" thickBot="1" x14ac:dyDescent="0.4">
      <c r="A44" s="78" t="s">
        <v>22</v>
      </c>
      <c r="B44" s="90">
        <v>18</v>
      </c>
      <c r="C44" s="90">
        <v>18</v>
      </c>
      <c r="D44" s="90">
        <v>18</v>
      </c>
      <c r="E44" s="90">
        <v>18</v>
      </c>
      <c r="F44" s="79" t="s">
        <v>23</v>
      </c>
    </row>
    <row r="45" spans="1:17" ht="21" x14ac:dyDescent="0.35">
      <c r="A45" s="80" t="s">
        <v>24</v>
      </c>
      <c r="B45" s="81">
        <f>(60/18)*B44</f>
        <v>60</v>
      </c>
      <c r="C45" s="81">
        <f>(120/18)*C44</f>
        <v>120</v>
      </c>
      <c r="D45" s="81">
        <f>(140/18)*D44</f>
        <v>140</v>
      </c>
      <c r="E45" s="81">
        <f>(150/18)*E44</f>
        <v>150</v>
      </c>
      <c r="F45" s="82" t="s">
        <v>9</v>
      </c>
    </row>
    <row r="46" spans="1:17" ht="21" x14ac:dyDescent="0.35">
      <c r="A46" s="83" t="s">
        <v>25</v>
      </c>
      <c r="B46" s="84">
        <f>(($D$29/1000)+($C$40/1000))*2.9</f>
        <v>0</v>
      </c>
      <c r="C46" s="84">
        <f>(($D$29/1000)+($C$40/1000))*1.5</f>
        <v>0</v>
      </c>
      <c r="D46" s="84">
        <f>(($D$29/1000)+($C$40/1000))*1.3</f>
        <v>0</v>
      </c>
      <c r="E46" s="84">
        <f>(($D$29/1000)+($C$40/1000))*1.2</f>
        <v>0</v>
      </c>
      <c r="F46" s="85" t="s">
        <v>45</v>
      </c>
    </row>
    <row r="47" spans="1:17" ht="21.75" thickBot="1" x14ac:dyDescent="0.4">
      <c r="A47" s="75" t="s">
        <v>26</v>
      </c>
      <c r="B47" s="86">
        <f>($D$29+$C$40)/B45</f>
        <v>0</v>
      </c>
      <c r="C47" s="86">
        <f>($D$29+$C$40)/C45</f>
        <v>0</v>
      </c>
      <c r="D47" s="86">
        <f>($D$29+$C$40)/D45</f>
        <v>0</v>
      </c>
      <c r="E47" s="86">
        <f>($D$29+$C$40)/E45</f>
        <v>0</v>
      </c>
      <c r="F47" s="77" t="s">
        <v>27</v>
      </c>
    </row>
    <row r="48" spans="1:17" ht="21.75" thickBot="1" x14ac:dyDescent="0.4">
      <c r="A48" s="87" t="s">
        <v>50</v>
      </c>
      <c r="B48" s="88">
        <f>B47*B45</f>
        <v>0</v>
      </c>
      <c r="C48" s="88">
        <f t="shared" ref="C48:E48" si="11">C47*C45</f>
        <v>0</v>
      </c>
      <c r="D48" s="88">
        <f t="shared" si="11"/>
        <v>0</v>
      </c>
      <c r="E48" s="88">
        <f t="shared" si="11"/>
        <v>0</v>
      </c>
      <c r="F48" s="89" t="s">
        <v>9</v>
      </c>
    </row>
  </sheetData>
  <mergeCells count="2">
    <mergeCell ref="G2:G3"/>
    <mergeCell ref="H2:H3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32FBC-9FC1-4CFC-A3BA-D723FFFFEAE6}">
  <dimension ref="A1:R48"/>
  <sheetViews>
    <sheetView workbookViewId="0">
      <selection sqref="A1:XFD1048576"/>
    </sheetView>
  </sheetViews>
  <sheetFormatPr baseColWidth="10" defaultRowHeight="15" x14ac:dyDescent="0.25"/>
  <cols>
    <col min="1" max="1" width="47.5703125" customWidth="1"/>
    <col min="2" max="2" width="24.42578125" customWidth="1"/>
    <col min="3" max="3" width="22.28515625" customWidth="1"/>
    <col min="5" max="5" width="28.5703125" customWidth="1"/>
    <col min="6" max="6" width="13" customWidth="1"/>
    <col min="7" max="7" width="21" bestFit="1" customWidth="1"/>
    <col min="8" max="8" width="13.7109375" bestFit="1" customWidth="1"/>
    <col min="10" max="10" width="20.7109375" customWidth="1"/>
    <col min="11" max="11" width="15.7109375" customWidth="1"/>
  </cols>
  <sheetData>
    <row r="1" spans="1:17" ht="19.5" thickBot="1" x14ac:dyDescent="0.35">
      <c r="A1" s="1" t="s">
        <v>75</v>
      </c>
      <c r="B1" s="1"/>
    </row>
    <row r="2" spans="1:17" ht="28.5" x14ac:dyDescent="0.45">
      <c r="A2" s="2" t="s">
        <v>36</v>
      </c>
      <c r="B2" s="33">
        <v>0</v>
      </c>
      <c r="C2" s="3" t="s">
        <v>9</v>
      </c>
      <c r="D2" s="3" t="s">
        <v>37</v>
      </c>
      <c r="E2" s="3"/>
      <c r="F2" s="4">
        <f>E15</f>
        <v>0</v>
      </c>
      <c r="G2" s="103" t="s">
        <v>32</v>
      </c>
      <c r="H2" s="104">
        <f>SUM(F2:F3)</f>
        <v>0</v>
      </c>
    </row>
    <row r="3" spans="1:17" ht="29.25" thickBot="1" x14ac:dyDescent="0.5">
      <c r="A3" s="5"/>
      <c r="B3" s="6"/>
      <c r="C3" s="6"/>
      <c r="D3" s="6" t="s">
        <v>38</v>
      </c>
      <c r="E3" s="6"/>
      <c r="F3" s="7">
        <f>E28</f>
        <v>0</v>
      </c>
      <c r="G3" s="103"/>
      <c r="H3" s="105"/>
    </row>
    <row r="4" spans="1:17" ht="15.75" thickBot="1" x14ac:dyDescent="0.3">
      <c r="D4" s="8" t="s">
        <v>0</v>
      </c>
      <c r="E4" s="9" t="s">
        <v>1</v>
      </c>
    </row>
    <row r="5" spans="1:17" ht="18.75" x14ac:dyDescent="0.3">
      <c r="A5" t="s">
        <v>2</v>
      </c>
      <c r="B5" t="s">
        <v>3</v>
      </c>
      <c r="C5" s="40"/>
      <c r="D5" s="10">
        <f>$D$15*E5</f>
        <v>0</v>
      </c>
      <c r="E5" s="34">
        <v>0</v>
      </c>
      <c r="G5" s="43" t="s">
        <v>58</v>
      </c>
      <c r="H5" s="62"/>
      <c r="J5" s="43" t="s">
        <v>4</v>
      </c>
      <c r="K5" s="44"/>
      <c r="L5" s="44"/>
      <c r="M5" s="45"/>
      <c r="N5" s="45"/>
      <c r="O5" s="46"/>
      <c r="P5" s="46"/>
      <c r="Q5" s="47"/>
    </row>
    <row r="6" spans="1:17" x14ac:dyDescent="0.25">
      <c r="B6" t="s">
        <v>5</v>
      </c>
      <c r="C6" s="41"/>
      <c r="D6" s="13">
        <f>$D$15*E6</f>
        <v>0</v>
      </c>
      <c r="E6" s="35">
        <v>0</v>
      </c>
      <c r="G6" s="52">
        <f>C5</f>
        <v>0</v>
      </c>
      <c r="H6" s="67">
        <f>D5</f>
        <v>0</v>
      </c>
      <c r="J6" s="48" t="s">
        <v>2</v>
      </c>
      <c r="K6" s="49"/>
      <c r="L6" s="49"/>
      <c r="M6" s="50"/>
      <c r="N6" s="50"/>
      <c r="O6" s="49" t="s">
        <v>6</v>
      </c>
      <c r="Q6" s="51"/>
    </row>
    <row r="7" spans="1:17" x14ac:dyDescent="0.25">
      <c r="B7" t="s">
        <v>7</v>
      </c>
      <c r="C7" s="41"/>
      <c r="D7" s="13">
        <f>$D$15*E7</f>
        <v>0</v>
      </c>
      <c r="E7" s="35">
        <v>0</v>
      </c>
      <c r="G7" s="52">
        <f>C6</f>
        <v>0</v>
      </c>
      <c r="H7" s="67">
        <f>D6</f>
        <v>0</v>
      </c>
      <c r="J7" s="52" t="s">
        <v>8</v>
      </c>
      <c r="K7" s="53"/>
      <c r="L7" s="92">
        <v>0</v>
      </c>
      <c r="M7" s="55" t="s">
        <v>9</v>
      </c>
      <c r="N7" t="s">
        <v>8</v>
      </c>
      <c r="O7" s="53"/>
      <c r="P7" s="91">
        <v>0</v>
      </c>
      <c r="Q7" s="51" t="s">
        <v>9</v>
      </c>
    </row>
    <row r="8" spans="1:17" x14ac:dyDescent="0.25">
      <c r="B8" t="s">
        <v>51</v>
      </c>
      <c r="C8" s="41"/>
      <c r="D8" s="13">
        <f t="shared" ref="D8:D13" si="0">$D$15*E8</f>
        <v>0</v>
      </c>
      <c r="E8" s="35">
        <v>0</v>
      </c>
      <c r="G8" s="52">
        <f t="shared" ref="G8:G14" si="1">C7</f>
        <v>0</v>
      </c>
      <c r="H8" s="67">
        <f>D19</f>
        <v>0</v>
      </c>
      <c r="J8" s="52" t="s">
        <v>10</v>
      </c>
      <c r="K8" s="53"/>
      <c r="L8" s="92">
        <v>0</v>
      </c>
      <c r="M8" s="55" t="s">
        <v>9</v>
      </c>
      <c r="N8" t="s">
        <v>10</v>
      </c>
      <c r="O8" s="53"/>
      <c r="P8" s="91"/>
      <c r="Q8" s="51" t="s">
        <v>9</v>
      </c>
    </row>
    <row r="9" spans="1:17" x14ac:dyDescent="0.25">
      <c r="B9" t="s">
        <v>52</v>
      </c>
      <c r="C9" s="41"/>
      <c r="D9" s="13">
        <f t="shared" si="0"/>
        <v>0</v>
      </c>
      <c r="E9" s="35">
        <v>0</v>
      </c>
      <c r="G9" s="52">
        <f t="shared" si="1"/>
        <v>0</v>
      </c>
      <c r="H9" s="51"/>
      <c r="J9" s="52" t="s">
        <v>11</v>
      </c>
      <c r="K9" s="53"/>
      <c r="L9" s="92">
        <v>0</v>
      </c>
      <c r="M9" s="55" t="s">
        <v>9</v>
      </c>
      <c r="N9" t="s">
        <v>11</v>
      </c>
      <c r="O9" s="53"/>
      <c r="P9" s="91"/>
      <c r="Q9" s="51" t="s">
        <v>9</v>
      </c>
    </row>
    <row r="10" spans="1:17" x14ac:dyDescent="0.25">
      <c r="B10" t="s">
        <v>53</v>
      </c>
      <c r="C10" s="41"/>
      <c r="D10" s="13">
        <f t="shared" si="0"/>
        <v>0</v>
      </c>
      <c r="E10" s="35">
        <v>0</v>
      </c>
      <c r="G10" s="52">
        <f t="shared" si="1"/>
        <v>0</v>
      </c>
      <c r="H10" s="51"/>
      <c r="J10" s="52" t="s">
        <v>12</v>
      </c>
      <c r="K10" s="53"/>
      <c r="L10" s="92">
        <v>0</v>
      </c>
      <c r="M10" s="55" t="s">
        <v>9</v>
      </c>
      <c r="N10" t="s">
        <v>12</v>
      </c>
      <c r="O10" s="53"/>
      <c r="P10" s="91"/>
      <c r="Q10" s="51" t="s">
        <v>9</v>
      </c>
    </row>
    <row r="11" spans="1:17" x14ac:dyDescent="0.25">
      <c r="B11" t="s">
        <v>54</v>
      </c>
      <c r="C11" s="41"/>
      <c r="D11" s="13">
        <f t="shared" si="0"/>
        <v>0</v>
      </c>
      <c r="E11" s="35">
        <v>0</v>
      </c>
      <c r="G11" s="52">
        <f t="shared" si="1"/>
        <v>0</v>
      </c>
      <c r="H11" s="51"/>
      <c r="J11" s="52" t="s">
        <v>14</v>
      </c>
      <c r="K11" s="53"/>
      <c r="L11" s="92">
        <v>0</v>
      </c>
      <c r="M11" s="56" t="s">
        <v>9</v>
      </c>
      <c r="N11" t="s">
        <v>14</v>
      </c>
      <c r="O11" s="53"/>
      <c r="P11" s="91"/>
      <c r="Q11" s="51" t="s">
        <v>9</v>
      </c>
    </row>
    <row r="12" spans="1:17" x14ac:dyDescent="0.25">
      <c r="B12" t="s">
        <v>55</v>
      </c>
      <c r="C12" s="41"/>
      <c r="D12" s="13">
        <f t="shared" si="0"/>
        <v>0</v>
      </c>
      <c r="E12" s="35">
        <v>0</v>
      </c>
      <c r="G12" s="52">
        <f t="shared" si="1"/>
        <v>0</v>
      </c>
      <c r="H12" s="51"/>
      <c r="J12" s="52" t="s">
        <v>15</v>
      </c>
      <c r="K12" s="53"/>
      <c r="L12" s="92">
        <v>0</v>
      </c>
      <c r="M12" s="56"/>
      <c r="N12" t="s">
        <v>15</v>
      </c>
      <c r="O12" s="53"/>
      <c r="P12" s="91"/>
      <c r="Q12" s="51" t="s">
        <v>9</v>
      </c>
    </row>
    <row r="13" spans="1:17" x14ac:dyDescent="0.25">
      <c r="B13" t="s">
        <v>56</v>
      </c>
      <c r="C13" s="41"/>
      <c r="D13" s="13">
        <f t="shared" si="0"/>
        <v>0</v>
      </c>
      <c r="E13" s="35">
        <v>0</v>
      </c>
      <c r="G13" s="52">
        <f t="shared" si="1"/>
        <v>0</v>
      </c>
      <c r="H13" s="51"/>
      <c r="J13" s="52" t="s">
        <v>17</v>
      </c>
      <c r="K13" s="53"/>
      <c r="L13" s="92">
        <v>0</v>
      </c>
      <c r="M13" s="56"/>
      <c r="N13" t="s">
        <v>17</v>
      </c>
      <c r="O13" s="53"/>
      <c r="P13" s="91"/>
      <c r="Q13" s="51" t="s">
        <v>9</v>
      </c>
    </row>
    <row r="14" spans="1:17" ht="15.75" thickBot="1" x14ac:dyDescent="0.3">
      <c r="B14" t="s">
        <v>57</v>
      </c>
      <c r="C14" s="42"/>
      <c r="D14" s="13">
        <f>$D$15*E14</f>
        <v>0</v>
      </c>
      <c r="E14" s="36">
        <v>0</v>
      </c>
      <c r="G14" s="52">
        <f t="shared" si="1"/>
        <v>0</v>
      </c>
      <c r="H14" s="51"/>
      <c r="J14" s="52" t="s">
        <v>18</v>
      </c>
      <c r="K14" s="53"/>
      <c r="L14" s="92">
        <v>0</v>
      </c>
      <c r="M14" s="56"/>
      <c r="N14" t="s">
        <v>18</v>
      </c>
      <c r="O14" s="53"/>
      <c r="P14" s="91"/>
      <c r="Q14" s="51" t="s">
        <v>9</v>
      </c>
    </row>
    <row r="15" spans="1:17" ht="15.75" thickBot="1" x14ac:dyDescent="0.3">
      <c r="B15" s="15" t="s">
        <v>13</v>
      </c>
      <c r="C15" s="16"/>
      <c r="D15" s="17">
        <f>B2*F2</f>
        <v>0</v>
      </c>
      <c r="E15" s="11">
        <f>SUM(E5:E14)</f>
        <v>0</v>
      </c>
      <c r="G15" s="52">
        <f>C14</f>
        <v>0</v>
      </c>
      <c r="H15" s="51"/>
      <c r="J15" s="52" t="s">
        <v>19</v>
      </c>
      <c r="K15" s="53"/>
      <c r="L15" s="92">
        <v>0</v>
      </c>
      <c r="M15" s="56"/>
      <c r="N15" t="s">
        <v>19</v>
      </c>
      <c r="O15" s="53"/>
      <c r="P15" s="91"/>
      <c r="Q15" s="51" t="s">
        <v>9</v>
      </c>
    </row>
    <row r="16" spans="1:17" x14ac:dyDescent="0.25">
      <c r="D16" s="18"/>
      <c r="E16" s="11"/>
      <c r="G16" s="52">
        <f>C18</f>
        <v>0</v>
      </c>
      <c r="H16" s="51"/>
      <c r="J16" s="52" t="s">
        <v>48</v>
      </c>
      <c r="K16" s="53"/>
      <c r="L16" s="92">
        <v>0</v>
      </c>
      <c r="M16" s="56"/>
      <c r="N16" t="s">
        <v>48</v>
      </c>
      <c r="O16" s="53"/>
      <c r="P16" s="91"/>
      <c r="Q16" s="51" t="s">
        <v>9</v>
      </c>
    </row>
    <row r="17" spans="1:18" ht="15.75" thickBot="1" x14ac:dyDescent="0.3">
      <c r="D17" s="19" t="s">
        <v>16</v>
      </c>
      <c r="E17" s="9" t="s">
        <v>1</v>
      </c>
      <c r="G17" s="52">
        <f t="shared" ref="G17:G25" si="2">C19</f>
        <v>0</v>
      </c>
      <c r="H17" s="51"/>
      <c r="J17" s="52" t="s">
        <v>49</v>
      </c>
      <c r="K17" s="53"/>
      <c r="L17" s="92">
        <v>0</v>
      </c>
      <c r="M17" s="56"/>
      <c r="N17" t="s">
        <v>49</v>
      </c>
      <c r="O17" s="53"/>
      <c r="P17" s="91"/>
      <c r="Q17" s="51" t="s">
        <v>9</v>
      </c>
    </row>
    <row r="18" spans="1:18" x14ac:dyDescent="0.25">
      <c r="A18" t="s">
        <v>6</v>
      </c>
      <c r="B18" t="s">
        <v>3</v>
      </c>
      <c r="C18" s="40"/>
      <c r="D18" s="10">
        <f>$D$15*E18</f>
        <v>0</v>
      </c>
      <c r="E18" s="37"/>
      <c r="G18" s="52">
        <f t="shared" si="2"/>
        <v>0</v>
      </c>
      <c r="H18" s="51"/>
      <c r="J18" s="48" t="s">
        <v>13</v>
      </c>
      <c r="K18" s="49"/>
      <c r="L18" s="64">
        <f>SUM(L7:L17)</f>
        <v>0</v>
      </c>
      <c r="M18" s="64" t="s">
        <v>9</v>
      </c>
      <c r="N18" s="49" t="s">
        <v>13</v>
      </c>
      <c r="O18" s="49"/>
      <c r="P18" s="64">
        <f>SUM(P7:P17)</f>
        <v>0</v>
      </c>
      <c r="Q18" s="65" t="s">
        <v>9</v>
      </c>
    </row>
    <row r="19" spans="1:18" ht="15.75" thickBot="1" x14ac:dyDescent="0.3">
      <c r="B19" t="s">
        <v>5</v>
      </c>
      <c r="C19" s="41"/>
      <c r="D19" s="13">
        <f>$D$15*E19</f>
        <v>0</v>
      </c>
      <c r="E19" s="38"/>
      <c r="G19" s="52">
        <f t="shared" si="2"/>
        <v>0</v>
      </c>
      <c r="H19" s="51"/>
      <c r="J19" s="57"/>
      <c r="K19" s="58"/>
      <c r="L19" s="58"/>
      <c r="M19" s="59"/>
      <c r="N19" s="59"/>
      <c r="O19" s="58"/>
      <c r="P19" s="58"/>
      <c r="Q19" s="60"/>
      <c r="R19" s="20"/>
    </row>
    <row r="20" spans="1:18" x14ac:dyDescent="0.25">
      <c r="B20" t="s">
        <v>7</v>
      </c>
      <c r="C20" s="41"/>
      <c r="D20" s="13">
        <f>$D$15*E20</f>
        <v>0</v>
      </c>
      <c r="E20" s="38">
        <v>0</v>
      </c>
      <c r="G20" s="52">
        <f t="shared" si="2"/>
        <v>0</v>
      </c>
      <c r="H20" s="51"/>
      <c r="R20" s="14"/>
    </row>
    <row r="21" spans="1:18" ht="15.75" thickBot="1" x14ac:dyDescent="0.3">
      <c r="B21" t="s">
        <v>51</v>
      </c>
      <c r="C21" s="41"/>
      <c r="D21" s="13">
        <f t="shared" ref="D21:D26" si="3">$D$15*E21</f>
        <v>0</v>
      </c>
      <c r="E21" s="38">
        <v>0</v>
      </c>
      <c r="G21" s="52">
        <f t="shared" si="2"/>
        <v>0</v>
      </c>
      <c r="H21" s="51"/>
    </row>
    <row r="22" spans="1:18" ht="18.75" x14ac:dyDescent="0.3">
      <c r="B22" t="s">
        <v>52</v>
      </c>
      <c r="C22" s="41"/>
      <c r="D22" s="13">
        <f t="shared" si="3"/>
        <v>0</v>
      </c>
      <c r="E22" s="38">
        <v>0</v>
      </c>
      <c r="G22" s="52">
        <f t="shared" si="2"/>
        <v>0</v>
      </c>
      <c r="H22" s="51"/>
      <c r="J22" s="43" t="s">
        <v>35</v>
      </c>
      <c r="K22" s="46"/>
      <c r="L22" s="46"/>
      <c r="M22" s="46"/>
      <c r="N22" s="61" t="s">
        <v>39</v>
      </c>
      <c r="O22" s="46"/>
      <c r="P22" s="46"/>
      <c r="Q22" s="62"/>
    </row>
    <row r="23" spans="1:18" x14ac:dyDescent="0.25">
      <c r="B23" t="s">
        <v>53</v>
      </c>
      <c r="C23" s="41"/>
      <c r="D23" s="13">
        <f t="shared" si="3"/>
        <v>0</v>
      </c>
      <c r="E23" s="38">
        <v>0</v>
      </c>
      <c r="G23" s="52">
        <f t="shared" si="2"/>
        <v>0</v>
      </c>
      <c r="H23" s="51"/>
      <c r="J23" s="52" t="str">
        <f t="shared" ref="J23:K33" si="4">J7</f>
        <v>Gewürz 1</v>
      </c>
      <c r="K23">
        <f t="shared" si="4"/>
        <v>0</v>
      </c>
      <c r="L23" s="55">
        <f t="shared" ref="L23:L33" si="5">($D$29/1000)*L7</f>
        <v>0</v>
      </c>
      <c r="M23" t="s">
        <v>9</v>
      </c>
      <c r="N23" t="str">
        <f t="shared" ref="N23:O33" si="6">N7</f>
        <v>Gewürz 1</v>
      </c>
      <c r="O23">
        <f t="shared" si="6"/>
        <v>0</v>
      </c>
      <c r="P23" s="55">
        <f t="shared" ref="P23:P33" si="7">($D$29/1000)*P7</f>
        <v>0</v>
      </c>
      <c r="Q23" s="51" t="s">
        <v>9</v>
      </c>
    </row>
    <row r="24" spans="1:18" x14ac:dyDescent="0.25">
      <c r="B24" t="s">
        <v>54</v>
      </c>
      <c r="C24" s="41"/>
      <c r="D24" s="13">
        <f t="shared" si="3"/>
        <v>0</v>
      </c>
      <c r="E24" s="38">
        <v>0</v>
      </c>
      <c r="G24" s="52">
        <f t="shared" si="2"/>
        <v>0</v>
      </c>
      <c r="H24" s="51"/>
      <c r="J24" s="52" t="str">
        <f t="shared" si="4"/>
        <v>Gewürz 2</v>
      </c>
      <c r="K24">
        <f t="shared" si="4"/>
        <v>0</v>
      </c>
      <c r="L24" s="55">
        <f t="shared" si="5"/>
        <v>0</v>
      </c>
      <c r="M24" t="s">
        <v>9</v>
      </c>
      <c r="N24" t="str">
        <f t="shared" si="6"/>
        <v>Gewürz 2</v>
      </c>
      <c r="O24">
        <f t="shared" si="6"/>
        <v>0</v>
      </c>
      <c r="P24" s="55">
        <f t="shared" si="7"/>
        <v>0</v>
      </c>
      <c r="Q24" s="51" t="s">
        <v>9</v>
      </c>
    </row>
    <row r="25" spans="1:18" x14ac:dyDescent="0.25">
      <c r="B25" t="s">
        <v>55</v>
      </c>
      <c r="C25" s="41"/>
      <c r="D25" s="13">
        <f t="shared" si="3"/>
        <v>0</v>
      </c>
      <c r="E25" s="38">
        <v>0</v>
      </c>
      <c r="G25" s="52">
        <f t="shared" si="2"/>
        <v>0</v>
      </c>
      <c r="H25" s="51"/>
      <c r="J25" s="52" t="str">
        <f t="shared" si="4"/>
        <v>Gewürz 3</v>
      </c>
      <c r="K25">
        <f t="shared" si="4"/>
        <v>0</v>
      </c>
      <c r="L25" s="55">
        <f t="shared" si="5"/>
        <v>0</v>
      </c>
      <c r="M25" t="s">
        <v>9</v>
      </c>
      <c r="N25" t="str">
        <f t="shared" si="6"/>
        <v>Gewürz 3</v>
      </c>
      <c r="O25">
        <f t="shared" si="6"/>
        <v>0</v>
      </c>
      <c r="P25" s="55">
        <f t="shared" si="7"/>
        <v>0</v>
      </c>
      <c r="Q25" s="51" t="s">
        <v>9</v>
      </c>
    </row>
    <row r="26" spans="1:18" x14ac:dyDescent="0.25">
      <c r="B26" t="s">
        <v>56</v>
      </c>
      <c r="C26" s="41"/>
      <c r="D26" s="13">
        <f t="shared" si="3"/>
        <v>0</v>
      </c>
      <c r="E26" s="38">
        <v>0</v>
      </c>
      <c r="G26" s="52">
        <f>A33</f>
        <v>0</v>
      </c>
      <c r="H26" s="67">
        <f>C33</f>
        <v>0</v>
      </c>
      <c r="J26" s="52" t="str">
        <f t="shared" si="4"/>
        <v>Gewürz 4</v>
      </c>
      <c r="K26">
        <f t="shared" si="4"/>
        <v>0</v>
      </c>
      <c r="L26" s="55">
        <f t="shared" si="5"/>
        <v>0</v>
      </c>
      <c r="M26" t="s">
        <v>9</v>
      </c>
      <c r="N26" t="str">
        <f t="shared" si="6"/>
        <v>Gewürz 4</v>
      </c>
      <c r="O26">
        <f t="shared" si="6"/>
        <v>0</v>
      </c>
      <c r="P26" s="55">
        <f t="shared" si="7"/>
        <v>0</v>
      </c>
      <c r="Q26" s="51" t="s">
        <v>9</v>
      </c>
    </row>
    <row r="27" spans="1:18" ht="15.75" thickBot="1" x14ac:dyDescent="0.3">
      <c r="B27" t="s">
        <v>57</v>
      </c>
      <c r="C27" s="42"/>
      <c r="D27" s="21">
        <f>$D$15*E27</f>
        <v>0</v>
      </c>
      <c r="E27" s="39">
        <v>0</v>
      </c>
      <c r="G27" s="52">
        <f t="shared" ref="G27:G32" si="8">A34</f>
        <v>0</v>
      </c>
      <c r="H27" s="67">
        <f t="shared" ref="H27:H32" si="9">C34</f>
        <v>0</v>
      </c>
      <c r="J27" s="52" t="str">
        <f t="shared" si="4"/>
        <v>Gewürz 5</v>
      </c>
      <c r="K27">
        <f t="shared" si="4"/>
        <v>0</v>
      </c>
      <c r="L27" s="55">
        <f t="shared" si="5"/>
        <v>0</v>
      </c>
      <c r="M27" t="s">
        <v>9</v>
      </c>
      <c r="N27" t="str">
        <f t="shared" si="6"/>
        <v>Gewürz 5</v>
      </c>
      <c r="O27">
        <f t="shared" si="6"/>
        <v>0</v>
      </c>
      <c r="P27" s="55">
        <f t="shared" si="7"/>
        <v>0</v>
      </c>
      <c r="Q27" s="51" t="s">
        <v>9</v>
      </c>
    </row>
    <row r="28" spans="1:18" ht="15.75" thickBot="1" x14ac:dyDescent="0.3">
      <c r="B28" s="15" t="s">
        <v>13</v>
      </c>
      <c r="C28" s="16"/>
      <c r="D28" s="22">
        <f>B2*F3</f>
        <v>0</v>
      </c>
      <c r="E28" s="11">
        <f>SUM(E18:E27)</f>
        <v>0</v>
      </c>
      <c r="G28" s="52">
        <f t="shared" si="8"/>
        <v>0</v>
      </c>
      <c r="H28" s="67">
        <f t="shared" si="9"/>
        <v>0</v>
      </c>
      <c r="J28" s="52" t="str">
        <f t="shared" si="4"/>
        <v>Gewürz 6</v>
      </c>
      <c r="K28">
        <f t="shared" si="4"/>
        <v>0</v>
      </c>
      <c r="L28" s="55">
        <f t="shared" si="5"/>
        <v>0</v>
      </c>
      <c r="M28" t="s">
        <v>9</v>
      </c>
      <c r="N28" t="str">
        <f t="shared" si="6"/>
        <v>Gewürz 6</v>
      </c>
      <c r="O28">
        <f t="shared" si="6"/>
        <v>0</v>
      </c>
      <c r="P28" s="55">
        <f t="shared" si="7"/>
        <v>0</v>
      </c>
      <c r="Q28" s="51" t="s">
        <v>9</v>
      </c>
    </row>
    <row r="29" spans="1:18" ht="19.5" thickBot="1" x14ac:dyDescent="0.35">
      <c r="A29" t="s">
        <v>20</v>
      </c>
      <c r="D29" s="23">
        <f>B2</f>
        <v>0</v>
      </c>
      <c r="E29" s="11"/>
      <c r="G29" s="52">
        <f t="shared" si="8"/>
        <v>0</v>
      </c>
      <c r="H29" s="67">
        <f t="shared" si="9"/>
        <v>0</v>
      </c>
      <c r="J29" s="52" t="str">
        <f t="shared" si="4"/>
        <v>Gewürz 7</v>
      </c>
      <c r="K29">
        <f t="shared" si="4"/>
        <v>0</v>
      </c>
      <c r="L29" s="55">
        <f t="shared" si="5"/>
        <v>0</v>
      </c>
      <c r="M29" t="s">
        <v>9</v>
      </c>
      <c r="N29" t="str">
        <f t="shared" si="6"/>
        <v>Gewürz 7</v>
      </c>
      <c r="O29">
        <f t="shared" si="6"/>
        <v>0</v>
      </c>
      <c r="P29" s="55">
        <f t="shared" si="7"/>
        <v>0</v>
      </c>
      <c r="Q29" s="51" t="s">
        <v>9</v>
      </c>
    </row>
    <row r="30" spans="1:18" x14ac:dyDescent="0.25">
      <c r="A30" t="s">
        <v>21</v>
      </c>
      <c r="D30" s="24">
        <f>D15+D28</f>
        <v>0</v>
      </c>
      <c r="G30" s="52">
        <f t="shared" si="8"/>
        <v>0</v>
      </c>
      <c r="H30" s="67">
        <f t="shared" si="9"/>
        <v>0</v>
      </c>
      <c r="J30" s="52" t="str">
        <f t="shared" si="4"/>
        <v>Gewürz 8</v>
      </c>
      <c r="K30">
        <f t="shared" si="4"/>
        <v>0</v>
      </c>
      <c r="L30" s="55">
        <f t="shared" si="5"/>
        <v>0</v>
      </c>
      <c r="M30" t="s">
        <v>9</v>
      </c>
      <c r="N30" t="str">
        <f t="shared" si="6"/>
        <v>Gewürz 8</v>
      </c>
      <c r="O30">
        <f t="shared" si="6"/>
        <v>0</v>
      </c>
      <c r="P30" s="55">
        <f t="shared" si="7"/>
        <v>0</v>
      </c>
      <c r="Q30" s="51" t="s">
        <v>9</v>
      </c>
    </row>
    <row r="31" spans="1:18" ht="15.75" thickBot="1" x14ac:dyDescent="0.3">
      <c r="D31" s="11"/>
      <c r="G31" s="52">
        <f t="shared" si="8"/>
        <v>0</v>
      </c>
      <c r="H31" s="67">
        <f t="shared" si="9"/>
        <v>0</v>
      </c>
      <c r="J31" s="52" t="str">
        <f t="shared" si="4"/>
        <v>Gewürz 9</v>
      </c>
      <c r="K31">
        <f t="shared" si="4"/>
        <v>0</v>
      </c>
      <c r="L31" s="55">
        <f t="shared" si="5"/>
        <v>0</v>
      </c>
      <c r="M31" t="s">
        <v>9</v>
      </c>
      <c r="N31" t="str">
        <f t="shared" si="6"/>
        <v>Gewürz 9</v>
      </c>
      <c r="O31">
        <f t="shared" si="6"/>
        <v>0</v>
      </c>
      <c r="P31" s="55">
        <f t="shared" si="7"/>
        <v>0</v>
      </c>
      <c r="Q31" s="51" t="s">
        <v>9</v>
      </c>
    </row>
    <row r="32" spans="1:18" x14ac:dyDescent="0.25">
      <c r="A32" s="68" t="s">
        <v>60</v>
      </c>
      <c r="B32" s="69" t="s">
        <v>34</v>
      </c>
      <c r="C32" s="25" t="s">
        <v>32</v>
      </c>
      <c r="D32" s="26"/>
      <c r="G32" s="52">
        <f t="shared" si="8"/>
        <v>0</v>
      </c>
      <c r="H32" s="67">
        <f t="shared" si="9"/>
        <v>0</v>
      </c>
      <c r="J32" s="52" t="str">
        <f t="shared" si="4"/>
        <v>Gewürz 10</v>
      </c>
      <c r="K32">
        <f t="shared" si="4"/>
        <v>0</v>
      </c>
      <c r="L32" s="55">
        <f t="shared" si="5"/>
        <v>0</v>
      </c>
      <c r="M32" t="s">
        <v>9</v>
      </c>
      <c r="N32" t="str">
        <f t="shared" si="6"/>
        <v>Gewürz 10</v>
      </c>
      <c r="O32">
        <f t="shared" si="6"/>
        <v>0</v>
      </c>
      <c r="P32" s="55">
        <f t="shared" si="7"/>
        <v>0</v>
      </c>
      <c r="Q32" s="51" t="s">
        <v>9</v>
      </c>
    </row>
    <row r="33" spans="1:17" x14ac:dyDescent="0.25">
      <c r="A33" s="70"/>
      <c r="B33" s="71"/>
      <c r="C33" s="27">
        <f t="shared" ref="C33:C37" si="10">($D$29/1000)*B33</f>
        <v>0</v>
      </c>
      <c r="D33" s="28" t="s">
        <v>9</v>
      </c>
      <c r="G33" s="52"/>
      <c r="H33" s="67"/>
      <c r="J33" s="52" t="str">
        <f t="shared" si="4"/>
        <v>Gewürz 11</v>
      </c>
      <c r="K33">
        <f t="shared" si="4"/>
        <v>0</v>
      </c>
      <c r="L33" s="55">
        <f t="shared" si="5"/>
        <v>0</v>
      </c>
      <c r="M33" t="s">
        <v>9</v>
      </c>
      <c r="N33" t="str">
        <f t="shared" si="6"/>
        <v>Gewürz 11</v>
      </c>
      <c r="O33">
        <f t="shared" si="6"/>
        <v>0</v>
      </c>
      <c r="P33" s="55">
        <f t="shared" si="7"/>
        <v>0</v>
      </c>
      <c r="Q33" s="51" t="s">
        <v>9</v>
      </c>
    </row>
    <row r="34" spans="1:17" x14ac:dyDescent="0.25">
      <c r="A34" s="70"/>
      <c r="B34" s="71"/>
      <c r="C34" s="27">
        <f t="shared" si="10"/>
        <v>0</v>
      </c>
      <c r="D34" s="28" t="s">
        <v>9</v>
      </c>
      <c r="G34" s="52"/>
      <c r="H34" s="51"/>
      <c r="J34" s="48" t="str">
        <f>J18</f>
        <v>Summe</v>
      </c>
      <c r="K34" s="49"/>
      <c r="L34" s="66">
        <f>SUM(L23:L33)</f>
        <v>0</v>
      </c>
      <c r="M34" s="49" t="s">
        <v>9</v>
      </c>
      <c r="N34" s="49" t="str">
        <f>N18</f>
        <v>Summe</v>
      </c>
      <c r="O34" s="49"/>
      <c r="P34" s="66">
        <f>SUM(P23:P33)</f>
        <v>0</v>
      </c>
      <c r="Q34" s="28" t="s">
        <v>9</v>
      </c>
    </row>
    <row r="35" spans="1:17" ht="15.75" thickBot="1" x14ac:dyDescent="0.3">
      <c r="A35" s="70"/>
      <c r="B35" s="71"/>
      <c r="C35" s="27">
        <f t="shared" si="10"/>
        <v>0</v>
      </c>
      <c r="D35" s="28" t="s">
        <v>9</v>
      </c>
      <c r="G35" s="57"/>
      <c r="H35" s="63"/>
      <c r="J35" s="57"/>
      <c r="K35" s="58"/>
      <c r="L35" s="58"/>
      <c r="M35" s="58"/>
      <c r="N35" s="58"/>
      <c r="O35" s="58"/>
      <c r="P35" s="58"/>
      <c r="Q35" s="63"/>
    </row>
    <row r="36" spans="1:17" x14ac:dyDescent="0.25">
      <c r="A36" s="70"/>
      <c r="B36" s="71"/>
      <c r="C36" s="27">
        <f t="shared" si="10"/>
        <v>0</v>
      </c>
      <c r="D36" s="28" t="s">
        <v>9</v>
      </c>
    </row>
    <row r="37" spans="1:17" x14ac:dyDescent="0.25">
      <c r="A37" s="70"/>
      <c r="B37" s="71"/>
      <c r="C37" s="27">
        <f t="shared" si="10"/>
        <v>0</v>
      </c>
      <c r="D37" s="28" t="s">
        <v>9</v>
      </c>
    </row>
    <row r="38" spans="1:17" x14ac:dyDescent="0.25">
      <c r="A38" s="70"/>
      <c r="B38" s="71"/>
      <c r="C38" s="27">
        <f>($D$29/1000)*B38</f>
        <v>0</v>
      </c>
      <c r="D38" s="28" t="s">
        <v>9</v>
      </c>
    </row>
    <row r="39" spans="1:17" ht="15.75" thickBot="1" x14ac:dyDescent="0.3">
      <c r="A39" s="70"/>
      <c r="B39" s="53"/>
      <c r="C39" s="27">
        <f>($D$29/1000)*B39</f>
        <v>0</v>
      </c>
      <c r="D39" s="28" t="s">
        <v>9</v>
      </c>
    </row>
    <row r="40" spans="1:17" ht="15.75" thickBot="1" x14ac:dyDescent="0.3">
      <c r="A40" s="29" t="s">
        <v>46</v>
      </c>
      <c r="B40" s="30"/>
      <c r="C40" s="31">
        <f>SUM(C33:C39)</f>
        <v>0</v>
      </c>
      <c r="D40" s="32" t="s">
        <v>9</v>
      </c>
      <c r="G40" s="12"/>
    </row>
    <row r="41" spans="1:17" ht="15.75" thickBot="1" x14ac:dyDescent="0.3">
      <c r="G41" s="20"/>
    </row>
    <row r="42" spans="1:17" ht="26.25" x14ac:dyDescent="0.4">
      <c r="A42" s="72" t="s">
        <v>47</v>
      </c>
      <c r="B42" s="73"/>
      <c r="C42" s="73"/>
      <c r="D42" s="73"/>
      <c r="E42" s="73"/>
      <c r="F42" s="74"/>
    </row>
    <row r="43" spans="1:17" ht="21.75" thickBot="1" x14ac:dyDescent="0.4">
      <c r="A43" s="75" t="s">
        <v>41</v>
      </c>
      <c r="B43" s="76" t="s">
        <v>43</v>
      </c>
      <c r="C43" s="76" t="s">
        <v>44</v>
      </c>
      <c r="D43" s="76" t="s">
        <v>40</v>
      </c>
      <c r="E43" s="76" t="s">
        <v>42</v>
      </c>
      <c r="F43" s="77"/>
    </row>
    <row r="44" spans="1:17" ht="21.75" thickBot="1" x14ac:dyDescent="0.4">
      <c r="A44" s="78" t="s">
        <v>22</v>
      </c>
      <c r="B44" s="90">
        <v>18</v>
      </c>
      <c r="C44" s="90">
        <v>18</v>
      </c>
      <c r="D44" s="90">
        <v>18</v>
      </c>
      <c r="E44" s="90">
        <v>18</v>
      </c>
      <c r="F44" s="79" t="s">
        <v>23</v>
      </c>
    </row>
    <row r="45" spans="1:17" ht="21" x14ac:dyDescent="0.35">
      <c r="A45" s="80" t="s">
        <v>24</v>
      </c>
      <c r="B45" s="81">
        <f>(60/18)*B44</f>
        <v>60</v>
      </c>
      <c r="C45" s="81">
        <f>(120/18)*C44</f>
        <v>120</v>
      </c>
      <c r="D45" s="81">
        <f>(140/18)*D44</f>
        <v>140</v>
      </c>
      <c r="E45" s="81">
        <f>(150/18)*E44</f>
        <v>150</v>
      </c>
      <c r="F45" s="82" t="s">
        <v>9</v>
      </c>
    </row>
    <row r="46" spans="1:17" ht="21" x14ac:dyDescent="0.35">
      <c r="A46" s="83" t="s">
        <v>25</v>
      </c>
      <c r="B46" s="84">
        <f>(($D$29/1000)+($C$40/1000))*2.9</f>
        <v>0</v>
      </c>
      <c r="C46" s="84">
        <f>(($D$29/1000)+($C$40/1000))*1.5</f>
        <v>0</v>
      </c>
      <c r="D46" s="84">
        <f>(($D$29/1000)+($C$40/1000))*1.3</f>
        <v>0</v>
      </c>
      <c r="E46" s="84">
        <f>(($D$29/1000)+($C$40/1000))*1.2</f>
        <v>0</v>
      </c>
      <c r="F46" s="85" t="s">
        <v>45</v>
      </c>
    </row>
    <row r="47" spans="1:17" ht="21.75" thickBot="1" x14ac:dyDescent="0.4">
      <c r="A47" s="75" t="s">
        <v>26</v>
      </c>
      <c r="B47" s="86">
        <f>($D$29+$C$40)/B45</f>
        <v>0</v>
      </c>
      <c r="C47" s="86">
        <f>($D$29+$C$40)/C45</f>
        <v>0</v>
      </c>
      <c r="D47" s="86">
        <f>($D$29+$C$40)/D45</f>
        <v>0</v>
      </c>
      <c r="E47" s="86">
        <f>($D$29+$C$40)/E45</f>
        <v>0</v>
      </c>
      <c r="F47" s="77" t="s">
        <v>27</v>
      </c>
    </row>
    <row r="48" spans="1:17" ht="21.75" thickBot="1" x14ac:dyDescent="0.4">
      <c r="A48" s="87" t="s">
        <v>50</v>
      </c>
      <c r="B48" s="88">
        <f>B47*B45</f>
        <v>0</v>
      </c>
      <c r="C48" s="88">
        <f t="shared" ref="C48:E48" si="11">C47*C45</f>
        <v>0</v>
      </c>
      <c r="D48" s="88">
        <f t="shared" si="11"/>
        <v>0</v>
      </c>
      <c r="E48" s="88">
        <f t="shared" si="11"/>
        <v>0</v>
      </c>
      <c r="F48" s="89" t="s">
        <v>9</v>
      </c>
    </row>
  </sheetData>
  <mergeCells count="2">
    <mergeCell ref="G2:G3"/>
    <mergeCell ref="H2:H3"/>
  </mergeCells>
  <phoneticPr fontId="7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11BA5-FD89-41E4-B99C-E083D322DA7B}">
  <dimension ref="A1:R48"/>
  <sheetViews>
    <sheetView zoomScale="80" zoomScaleNormal="80" workbookViewId="0">
      <selection activeCell="C6" sqref="C6"/>
    </sheetView>
  </sheetViews>
  <sheetFormatPr baseColWidth="10" defaultRowHeight="15" x14ac:dyDescent="0.25"/>
  <cols>
    <col min="1" max="1" width="47.5703125" customWidth="1"/>
    <col min="2" max="2" width="24.42578125" customWidth="1"/>
    <col min="3" max="3" width="56.5703125" bestFit="1" customWidth="1"/>
    <col min="5" max="5" width="28.5703125" customWidth="1"/>
    <col min="6" max="6" width="13" customWidth="1"/>
    <col min="7" max="7" width="21" bestFit="1" customWidth="1"/>
    <col min="8" max="8" width="13.7109375" bestFit="1" customWidth="1"/>
    <col min="10" max="10" width="20.7109375" customWidth="1"/>
    <col min="11" max="11" width="15.7109375" customWidth="1"/>
  </cols>
  <sheetData>
    <row r="1" spans="1:17" ht="19.5" thickBot="1" x14ac:dyDescent="0.35">
      <c r="A1" s="1" t="s">
        <v>118</v>
      </c>
      <c r="B1" s="1"/>
    </row>
    <row r="2" spans="1:17" ht="28.5" x14ac:dyDescent="0.45">
      <c r="A2" s="2" t="s">
        <v>36</v>
      </c>
      <c r="B2" s="33">
        <v>1000</v>
      </c>
      <c r="C2" s="3" t="s">
        <v>9</v>
      </c>
      <c r="D2" s="3" t="s">
        <v>37</v>
      </c>
      <c r="E2" s="3"/>
      <c r="F2" s="4">
        <f>E15</f>
        <v>1</v>
      </c>
      <c r="G2" s="103" t="s">
        <v>32</v>
      </c>
      <c r="H2" s="104">
        <f>SUM(F2:F3)</f>
        <v>1</v>
      </c>
    </row>
    <row r="3" spans="1:17" ht="29.25" thickBot="1" x14ac:dyDescent="0.5">
      <c r="A3" s="5"/>
      <c r="B3" s="6"/>
      <c r="C3" s="6"/>
      <c r="D3" s="6" t="s">
        <v>38</v>
      </c>
      <c r="E3" s="6"/>
      <c r="F3" s="7">
        <f>E28</f>
        <v>0</v>
      </c>
      <c r="G3" s="103"/>
      <c r="H3" s="105"/>
    </row>
    <row r="4" spans="1:17" ht="15.75" thickBot="1" x14ac:dyDescent="0.3">
      <c r="D4" s="8" t="s">
        <v>0</v>
      </c>
      <c r="E4" s="9" t="s">
        <v>1</v>
      </c>
    </row>
    <row r="5" spans="1:17" ht="18.75" x14ac:dyDescent="0.3">
      <c r="A5" t="s">
        <v>2</v>
      </c>
      <c r="B5" t="s">
        <v>3</v>
      </c>
      <c r="C5" s="40" t="str">
        <f>Fleischsortierung!B5</f>
        <v>Fleisch, geringer Sehnenanteil, maximal 5% sichtbares Fett</v>
      </c>
      <c r="D5" s="10">
        <f>$D$15*E5</f>
        <v>400</v>
      </c>
      <c r="E5" s="34">
        <v>0.4</v>
      </c>
      <c r="G5" s="43" t="s">
        <v>58</v>
      </c>
      <c r="H5" s="62"/>
      <c r="J5" s="43" t="s">
        <v>119</v>
      </c>
      <c r="K5" s="44"/>
      <c r="L5" s="44"/>
      <c r="M5" s="45"/>
      <c r="N5" s="45"/>
      <c r="O5" s="46"/>
      <c r="P5" s="46"/>
      <c r="Q5" s="47"/>
    </row>
    <row r="6" spans="1:17" x14ac:dyDescent="0.25">
      <c r="B6" t="s">
        <v>5</v>
      </c>
      <c r="C6" s="41" t="str">
        <f>Fleischsortierung!B8</f>
        <v>Bauch, ohne Schwarte, maximal 50% sichtbares Fett</v>
      </c>
      <c r="D6" s="13">
        <f>$D$15*E6</f>
        <v>200</v>
      </c>
      <c r="E6" s="35">
        <v>0.2</v>
      </c>
      <c r="G6" s="52" t="str">
        <f>C5</f>
        <v>Fleisch, geringer Sehnenanteil, maximal 5% sichtbares Fett</v>
      </c>
      <c r="H6" s="67">
        <f>D5</f>
        <v>400</v>
      </c>
      <c r="J6" s="48" t="s">
        <v>2</v>
      </c>
      <c r="K6" s="49"/>
      <c r="L6" s="49"/>
      <c r="M6" s="50"/>
      <c r="N6" s="50"/>
      <c r="O6" s="49" t="s">
        <v>6</v>
      </c>
      <c r="Q6" s="51"/>
    </row>
    <row r="7" spans="1:17" x14ac:dyDescent="0.25">
      <c r="B7" t="s">
        <v>7</v>
      </c>
      <c r="C7" s="41" t="str">
        <f>Fleischsortierung!B10</f>
        <v>Backen und Wammen ohne Schwarten, mittelfett</v>
      </c>
      <c r="D7" s="13">
        <f>$D$15*E7</f>
        <v>100</v>
      </c>
      <c r="E7" s="35">
        <v>0.1</v>
      </c>
      <c r="G7" s="52" t="str">
        <f>C6</f>
        <v>Bauch, ohne Schwarte, maximal 50% sichtbares Fett</v>
      </c>
      <c r="H7" s="67">
        <f>D6</f>
        <v>200</v>
      </c>
      <c r="J7" s="52" t="s">
        <v>8</v>
      </c>
      <c r="K7" s="53"/>
      <c r="L7" s="92"/>
      <c r="M7" s="55" t="s">
        <v>9</v>
      </c>
      <c r="N7" t="s">
        <v>8</v>
      </c>
      <c r="O7" s="53" t="s">
        <v>80</v>
      </c>
      <c r="P7" s="91">
        <v>18</v>
      </c>
      <c r="Q7" s="51" t="s">
        <v>9</v>
      </c>
    </row>
    <row r="8" spans="1:17" x14ac:dyDescent="0.25">
      <c r="B8" t="s">
        <v>51</v>
      </c>
      <c r="C8" s="41" t="str">
        <f>Fleischsortierung!B13</f>
        <v>Speckabschnitte ohne Schwarte</v>
      </c>
      <c r="D8" s="13">
        <f t="shared" ref="D8:D13" si="0">$D$15*E8</f>
        <v>100</v>
      </c>
      <c r="E8" s="35">
        <v>0.1</v>
      </c>
      <c r="G8" s="52" t="str">
        <f t="shared" ref="G8:G14" si="1">C7</f>
        <v>Backen und Wammen ohne Schwarten, mittelfett</v>
      </c>
      <c r="H8" s="67">
        <f>D19</f>
        <v>0</v>
      </c>
      <c r="J8" s="52" t="s">
        <v>10</v>
      </c>
      <c r="K8" s="53"/>
      <c r="L8" s="92">
        <v>0</v>
      </c>
      <c r="M8" s="55" t="s">
        <v>9</v>
      </c>
      <c r="N8" t="s">
        <v>10</v>
      </c>
      <c r="O8" s="53" t="s">
        <v>99</v>
      </c>
      <c r="P8" s="91">
        <v>3</v>
      </c>
      <c r="Q8" s="51" t="s">
        <v>9</v>
      </c>
    </row>
    <row r="9" spans="1:17" x14ac:dyDescent="0.25">
      <c r="B9" t="s">
        <v>52</v>
      </c>
      <c r="C9" s="41" t="s">
        <v>100</v>
      </c>
      <c r="D9" s="13">
        <f t="shared" si="0"/>
        <v>200</v>
      </c>
      <c r="E9" s="35">
        <v>0.2</v>
      </c>
      <c r="G9" s="52" t="str">
        <f t="shared" si="1"/>
        <v>Speckabschnitte ohne Schwarte</v>
      </c>
      <c r="H9" s="51"/>
      <c r="J9" s="52" t="s">
        <v>11</v>
      </c>
      <c r="K9" s="53"/>
      <c r="L9" s="92">
        <v>0</v>
      </c>
      <c r="M9" s="55" t="s">
        <v>9</v>
      </c>
      <c r="N9" t="s">
        <v>11</v>
      </c>
      <c r="O9" s="53" t="s">
        <v>169</v>
      </c>
      <c r="P9" s="91">
        <v>2</v>
      </c>
      <c r="Q9" s="51" t="s">
        <v>9</v>
      </c>
    </row>
    <row r="10" spans="1:17" x14ac:dyDescent="0.25">
      <c r="B10" t="s">
        <v>53</v>
      </c>
      <c r="C10" s="41"/>
      <c r="D10" s="13">
        <f t="shared" si="0"/>
        <v>0</v>
      </c>
      <c r="E10" s="35">
        <v>0</v>
      </c>
      <c r="G10" s="52" t="str">
        <f t="shared" si="1"/>
        <v>Eisschnee</v>
      </c>
      <c r="H10" s="51"/>
      <c r="J10" s="52" t="s">
        <v>12</v>
      </c>
      <c r="K10" s="53"/>
      <c r="L10" s="92">
        <v>0</v>
      </c>
      <c r="M10" s="55" t="s">
        <v>9</v>
      </c>
      <c r="N10" t="s">
        <v>12</v>
      </c>
      <c r="O10" s="53" t="s">
        <v>170</v>
      </c>
      <c r="P10" s="91">
        <v>0.5</v>
      </c>
      <c r="Q10" s="51" t="s">
        <v>9</v>
      </c>
    </row>
    <row r="11" spans="1:17" x14ac:dyDescent="0.25">
      <c r="B11" t="s">
        <v>54</v>
      </c>
      <c r="C11" s="41"/>
      <c r="D11" s="13">
        <f t="shared" si="0"/>
        <v>0</v>
      </c>
      <c r="E11" s="35">
        <v>0</v>
      </c>
      <c r="G11" s="52">
        <f t="shared" si="1"/>
        <v>0</v>
      </c>
      <c r="H11" s="51"/>
      <c r="J11" s="52" t="s">
        <v>14</v>
      </c>
      <c r="K11" s="53"/>
      <c r="L11" s="92">
        <v>0</v>
      </c>
      <c r="M11" s="56" t="s">
        <v>9</v>
      </c>
      <c r="N11" t="s">
        <v>14</v>
      </c>
      <c r="O11" s="53" t="s">
        <v>70</v>
      </c>
      <c r="P11" s="91">
        <v>0.5</v>
      </c>
      <c r="Q11" s="51" t="s">
        <v>9</v>
      </c>
    </row>
    <row r="12" spans="1:17" x14ac:dyDescent="0.25">
      <c r="B12" t="s">
        <v>55</v>
      </c>
      <c r="C12" s="41"/>
      <c r="D12" s="13">
        <f t="shared" si="0"/>
        <v>0</v>
      </c>
      <c r="E12" s="35">
        <v>0</v>
      </c>
      <c r="G12" s="52">
        <f t="shared" si="1"/>
        <v>0</v>
      </c>
      <c r="H12" s="51"/>
      <c r="J12" s="52" t="s">
        <v>15</v>
      </c>
      <c r="K12" s="53"/>
      <c r="L12" s="92">
        <v>0</v>
      </c>
      <c r="M12" s="56"/>
      <c r="N12" t="s">
        <v>15</v>
      </c>
      <c r="O12" s="53" t="s">
        <v>98</v>
      </c>
      <c r="P12" s="91">
        <v>0.3</v>
      </c>
      <c r="Q12" s="51" t="s">
        <v>9</v>
      </c>
    </row>
    <row r="13" spans="1:17" x14ac:dyDescent="0.25">
      <c r="B13" t="s">
        <v>56</v>
      </c>
      <c r="C13" s="41"/>
      <c r="D13" s="13">
        <f t="shared" si="0"/>
        <v>0</v>
      </c>
      <c r="E13" s="35">
        <v>0</v>
      </c>
      <c r="G13" s="52">
        <f t="shared" si="1"/>
        <v>0</v>
      </c>
      <c r="H13" s="51"/>
      <c r="J13" s="52" t="s">
        <v>17</v>
      </c>
      <c r="K13" s="53"/>
      <c r="L13" s="92">
        <v>0</v>
      </c>
      <c r="M13" s="56"/>
      <c r="N13" t="s">
        <v>17</v>
      </c>
      <c r="O13" s="53" t="s">
        <v>73</v>
      </c>
      <c r="P13" s="91">
        <v>0.2</v>
      </c>
      <c r="Q13" s="51" t="s">
        <v>9</v>
      </c>
    </row>
    <row r="14" spans="1:17" ht="15.75" thickBot="1" x14ac:dyDescent="0.3">
      <c r="B14" t="s">
        <v>57</v>
      </c>
      <c r="C14" s="42"/>
      <c r="D14" s="13">
        <f>$D$15*E14</f>
        <v>0</v>
      </c>
      <c r="E14" s="36">
        <v>0</v>
      </c>
      <c r="G14" s="52">
        <f t="shared" si="1"/>
        <v>0</v>
      </c>
      <c r="H14" s="51"/>
      <c r="J14" s="52" t="s">
        <v>18</v>
      </c>
      <c r="K14" s="53"/>
      <c r="L14" s="92">
        <v>0</v>
      </c>
      <c r="M14" s="56"/>
      <c r="N14" t="s">
        <v>18</v>
      </c>
      <c r="O14" s="53" t="s">
        <v>171</v>
      </c>
      <c r="P14" s="91">
        <v>0.2</v>
      </c>
      <c r="Q14" s="51" t="s">
        <v>9</v>
      </c>
    </row>
    <row r="15" spans="1:17" ht="15.75" thickBot="1" x14ac:dyDescent="0.3">
      <c r="B15" s="15" t="s">
        <v>13</v>
      </c>
      <c r="C15" s="16"/>
      <c r="D15" s="17">
        <f>B2*F2</f>
        <v>1000</v>
      </c>
      <c r="E15" s="11">
        <f>SUM(E5:E14)</f>
        <v>1</v>
      </c>
      <c r="G15" s="52">
        <f>C14</f>
        <v>0</v>
      </c>
      <c r="H15" s="51"/>
      <c r="J15" s="52" t="s">
        <v>19</v>
      </c>
      <c r="K15" s="53"/>
      <c r="L15" s="92">
        <v>0</v>
      </c>
      <c r="M15" s="56"/>
      <c r="N15" t="s">
        <v>19</v>
      </c>
      <c r="O15" s="53"/>
      <c r="P15" s="91"/>
      <c r="Q15" s="51" t="s">
        <v>9</v>
      </c>
    </row>
    <row r="16" spans="1:17" x14ac:dyDescent="0.25">
      <c r="D16" s="18"/>
      <c r="E16" s="11"/>
      <c r="G16" s="52">
        <f>C18</f>
        <v>0</v>
      </c>
      <c r="H16" s="51"/>
      <c r="J16" s="52" t="s">
        <v>48</v>
      </c>
      <c r="K16" s="53"/>
      <c r="L16" s="92">
        <v>0</v>
      </c>
      <c r="M16" s="56"/>
      <c r="N16" t="s">
        <v>48</v>
      </c>
      <c r="O16" s="53"/>
      <c r="P16" s="91"/>
      <c r="Q16" s="51" t="s">
        <v>9</v>
      </c>
    </row>
    <row r="17" spans="1:18" ht="15.75" thickBot="1" x14ac:dyDescent="0.3">
      <c r="D17" s="19" t="s">
        <v>16</v>
      </c>
      <c r="E17" s="9" t="s">
        <v>1</v>
      </c>
      <c r="G17" s="52">
        <f t="shared" ref="G17:G25" si="2">C19</f>
        <v>0</v>
      </c>
      <c r="H17" s="51"/>
      <c r="J17" s="52" t="s">
        <v>49</v>
      </c>
      <c r="K17" s="53"/>
      <c r="L17" s="92">
        <v>0</v>
      </c>
      <c r="M17" s="56"/>
      <c r="N17" t="s">
        <v>49</v>
      </c>
      <c r="O17" s="53"/>
      <c r="P17" s="91"/>
      <c r="Q17" s="51" t="s">
        <v>9</v>
      </c>
    </row>
    <row r="18" spans="1:18" x14ac:dyDescent="0.25">
      <c r="A18" t="s">
        <v>6</v>
      </c>
      <c r="B18" t="s">
        <v>3</v>
      </c>
      <c r="C18" s="40"/>
      <c r="D18" s="10">
        <f>$D$15*E18</f>
        <v>0</v>
      </c>
      <c r="E18" s="37"/>
      <c r="G18" s="52">
        <f t="shared" si="2"/>
        <v>0</v>
      </c>
      <c r="H18" s="51"/>
      <c r="J18" s="48" t="s">
        <v>13</v>
      </c>
      <c r="K18" s="49"/>
      <c r="L18" s="64">
        <f>SUM(L7:L17)</f>
        <v>0</v>
      </c>
      <c r="M18" s="64" t="s">
        <v>9</v>
      </c>
      <c r="N18" s="49" t="s">
        <v>13</v>
      </c>
      <c r="O18" s="49"/>
      <c r="P18" s="64">
        <f>SUM(P7:P17)</f>
        <v>24.7</v>
      </c>
      <c r="Q18" s="65" t="s">
        <v>9</v>
      </c>
    </row>
    <row r="19" spans="1:18" ht="15.75" thickBot="1" x14ac:dyDescent="0.3">
      <c r="B19" t="s">
        <v>5</v>
      </c>
      <c r="C19" s="41"/>
      <c r="D19" s="13">
        <f>$D$15*E19</f>
        <v>0</v>
      </c>
      <c r="E19" s="38"/>
      <c r="G19" s="52">
        <f t="shared" si="2"/>
        <v>0</v>
      </c>
      <c r="H19" s="51"/>
      <c r="J19" s="57"/>
      <c r="K19" s="58"/>
      <c r="L19" s="58"/>
      <c r="M19" s="59"/>
      <c r="N19" s="59"/>
      <c r="O19" s="58"/>
      <c r="P19" s="58"/>
      <c r="Q19" s="60"/>
      <c r="R19" s="20"/>
    </row>
    <row r="20" spans="1:18" x14ac:dyDescent="0.25">
      <c r="B20" t="s">
        <v>7</v>
      </c>
      <c r="C20" s="41"/>
      <c r="D20" s="13">
        <f>$D$15*E20</f>
        <v>0</v>
      </c>
      <c r="E20" s="38">
        <v>0</v>
      </c>
      <c r="G20" s="52">
        <f t="shared" si="2"/>
        <v>0</v>
      </c>
      <c r="H20" s="51"/>
      <c r="R20" s="14"/>
    </row>
    <row r="21" spans="1:18" ht="15.75" thickBot="1" x14ac:dyDescent="0.3">
      <c r="B21" t="s">
        <v>51</v>
      </c>
      <c r="C21" s="41"/>
      <c r="D21" s="13">
        <f t="shared" ref="D21:D26" si="3">$D$15*E21</f>
        <v>0</v>
      </c>
      <c r="E21" s="38">
        <v>0</v>
      </c>
      <c r="G21" s="52">
        <f t="shared" si="2"/>
        <v>0</v>
      </c>
      <c r="H21" s="51"/>
    </row>
    <row r="22" spans="1:18" ht="18.75" x14ac:dyDescent="0.3">
      <c r="B22" t="s">
        <v>52</v>
      </c>
      <c r="C22" s="41"/>
      <c r="D22" s="13">
        <f t="shared" si="3"/>
        <v>0</v>
      </c>
      <c r="E22" s="38">
        <v>0</v>
      </c>
      <c r="G22" s="52">
        <f t="shared" si="2"/>
        <v>0</v>
      </c>
      <c r="H22" s="51"/>
      <c r="J22" s="43" t="s">
        <v>35</v>
      </c>
      <c r="K22" s="46"/>
      <c r="L22" s="46"/>
      <c r="M22" s="46"/>
      <c r="N22" s="61" t="s">
        <v>39</v>
      </c>
      <c r="O22" s="46"/>
      <c r="P22" s="46"/>
      <c r="Q22" s="62"/>
    </row>
    <row r="23" spans="1:18" x14ac:dyDescent="0.25">
      <c r="B23" t="s">
        <v>53</v>
      </c>
      <c r="C23" s="41"/>
      <c r="D23" s="13">
        <f t="shared" si="3"/>
        <v>0</v>
      </c>
      <c r="E23" s="38">
        <v>0</v>
      </c>
      <c r="G23" s="52">
        <f t="shared" si="2"/>
        <v>0</v>
      </c>
      <c r="H23" s="51"/>
      <c r="J23" s="52" t="str">
        <f t="shared" ref="J23:K33" si="4">J7</f>
        <v>Gewürz 1</v>
      </c>
      <c r="K23">
        <f t="shared" si="4"/>
        <v>0</v>
      </c>
      <c r="L23" s="55">
        <f t="shared" ref="L23:L33" si="5">($D$29/1000)*L7</f>
        <v>0</v>
      </c>
      <c r="M23" t="s">
        <v>9</v>
      </c>
      <c r="N23" t="str">
        <f t="shared" ref="N23:O33" si="6">N7</f>
        <v>Gewürz 1</v>
      </c>
      <c r="O23" t="str">
        <f t="shared" si="6"/>
        <v>NPS</v>
      </c>
      <c r="P23" s="55">
        <f t="shared" ref="P23:P33" si="7">($D$29/1000)*P7</f>
        <v>18</v>
      </c>
      <c r="Q23" s="51" t="s">
        <v>9</v>
      </c>
    </row>
    <row r="24" spans="1:18" x14ac:dyDescent="0.25">
      <c r="B24" t="s">
        <v>54</v>
      </c>
      <c r="C24" s="41"/>
      <c r="D24" s="13">
        <f t="shared" si="3"/>
        <v>0</v>
      </c>
      <c r="E24" s="38">
        <v>0</v>
      </c>
      <c r="G24" s="52">
        <f t="shared" si="2"/>
        <v>0</v>
      </c>
      <c r="H24" s="51"/>
      <c r="J24" s="52" t="str">
        <f t="shared" si="4"/>
        <v>Gewürz 2</v>
      </c>
      <c r="K24">
        <f t="shared" si="4"/>
        <v>0</v>
      </c>
      <c r="L24" s="55">
        <f t="shared" si="5"/>
        <v>0</v>
      </c>
      <c r="M24" t="s">
        <v>9</v>
      </c>
      <c r="N24" t="str">
        <f t="shared" si="6"/>
        <v>Gewürz 2</v>
      </c>
      <c r="O24" t="str">
        <f t="shared" si="6"/>
        <v>KHM</v>
      </c>
      <c r="P24" s="55">
        <f t="shared" si="7"/>
        <v>3</v>
      </c>
      <c r="Q24" s="51" t="s">
        <v>9</v>
      </c>
    </row>
    <row r="25" spans="1:18" x14ac:dyDescent="0.25">
      <c r="B25" t="s">
        <v>55</v>
      </c>
      <c r="C25" s="41"/>
      <c r="D25" s="13">
        <f t="shared" si="3"/>
        <v>0</v>
      </c>
      <c r="E25" s="38">
        <v>0</v>
      </c>
      <c r="G25" s="52">
        <f t="shared" si="2"/>
        <v>0</v>
      </c>
      <c r="H25" s="51"/>
      <c r="J25" s="52" t="str">
        <f t="shared" si="4"/>
        <v>Gewürz 3</v>
      </c>
      <c r="K25">
        <f t="shared" si="4"/>
        <v>0</v>
      </c>
      <c r="L25" s="55">
        <f t="shared" si="5"/>
        <v>0</v>
      </c>
      <c r="M25" t="s">
        <v>9</v>
      </c>
      <c r="N25" t="str">
        <f t="shared" si="6"/>
        <v>Gewürz 3</v>
      </c>
      <c r="O25" t="str">
        <f t="shared" si="6"/>
        <v>Pfeffer, gem.</v>
      </c>
      <c r="P25" s="55">
        <f t="shared" si="7"/>
        <v>2</v>
      </c>
      <c r="Q25" s="51" t="s">
        <v>9</v>
      </c>
    </row>
    <row r="26" spans="1:18" x14ac:dyDescent="0.25">
      <c r="B26" t="s">
        <v>56</v>
      </c>
      <c r="C26" s="41"/>
      <c r="D26" s="13">
        <f t="shared" si="3"/>
        <v>0</v>
      </c>
      <c r="E26" s="38">
        <v>0</v>
      </c>
      <c r="G26" s="52">
        <f>A33</f>
        <v>0</v>
      </c>
      <c r="H26" s="67">
        <f>C33</f>
        <v>0</v>
      </c>
      <c r="J26" s="52" t="str">
        <f t="shared" si="4"/>
        <v>Gewürz 4</v>
      </c>
      <c r="K26">
        <f t="shared" si="4"/>
        <v>0</v>
      </c>
      <c r="L26" s="55">
        <f t="shared" si="5"/>
        <v>0</v>
      </c>
      <c r="M26" t="s">
        <v>9</v>
      </c>
      <c r="N26" t="str">
        <f t="shared" si="6"/>
        <v>Gewürz 4</v>
      </c>
      <c r="O26" t="str">
        <f t="shared" si="6"/>
        <v>Mazis</v>
      </c>
      <c r="P26" s="55">
        <f t="shared" si="7"/>
        <v>0.5</v>
      </c>
      <c r="Q26" s="51" t="s">
        <v>9</v>
      </c>
    </row>
    <row r="27" spans="1:18" ht="15.75" thickBot="1" x14ac:dyDescent="0.3">
      <c r="B27" t="s">
        <v>57</v>
      </c>
      <c r="C27" s="42"/>
      <c r="D27" s="21">
        <f>$D$15*E27</f>
        <v>0</v>
      </c>
      <c r="E27" s="39">
        <v>0</v>
      </c>
      <c r="G27" s="52">
        <f t="shared" ref="G27:G32" si="8">A34</f>
        <v>0</v>
      </c>
      <c r="H27" s="67">
        <f t="shared" ref="H27:H32" si="9">C34</f>
        <v>0</v>
      </c>
      <c r="J27" s="52" t="str">
        <f t="shared" si="4"/>
        <v>Gewürz 5</v>
      </c>
      <c r="K27">
        <f t="shared" si="4"/>
        <v>0</v>
      </c>
      <c r="L27" s="55">
        <f t="shared" si="5"/>
        <v>0</v>
      </c>
      <c r="M27" t="s">
        <v>9</v>
      </c>
      <c r="N27" t="str">
        <f t="shared" si="6"/>
        <v>Gewürz 5</v>
      </c>
      <c r="O27" t="str">
        <f t="shared" si="6"/>
        <v>Koriander</v>
      </c>
      <c r="P27" s="55">
        <f t="shared" si="7"/>
        <v>0.5</v>
      </c>
      <c r="Q27" s="51" t="s">
        <v>9</v>
      </c>
    </row>
    <row r="28" spans="1:18" ht="15.75" thickBot="1" x14ac:dyDescent="0.3">
      <c r="B28" s="15" t="s">
        <v>13</v>
      </c>
      <c r="C28" s="16"/>
      <c r="D28" s="22">
        <f>B2*F3</f>
        <v>0</v>
      </c>
      <c r="E28" s="11">
        <f>SUM(E18:E27)</f>
        <v>0</v>
      </c>
      <c r="G28" s="52">
        <f t="shared" si="8"/>
        <v>0</v>
      </c>
      <c r="H28" s="67">
        <f t="shared" si="9"/>
        <v>0</v>
      </c>
      <c r="J28" s="52" t="str">
        <f t="shared" si="4"/>
        <v>Gewürz 6</v>
      </c>
      <c r="K28">
        <f t="shared" si="4"/>
        <v>0</v>
      </c>
      <c r="L28" s="55">
        <f t="shared" si="5"/>
        <v>0</v>
      </c>
      <c r="M28" t="s">
        <v>9</v>
      </c>
      <c r="N28" t="str">
        <f t="shared" si="6"/>
        <v>Gewürz 6</v>
      </c>
      <c r="O28" t="str">
        <f t="shared" si="6"/>
        <v>Ingwer</v>
      </c>
      <c r="P28" s="55">
        <f t="shared" si="7"/>
        <v>0.3</v>
      </c>
      <c r="Q28" s="51" t="s">
        <v>9</v>
      </c>
    </row>
    <row r="29" spans="1:18" ht="19.5" thickBot="1" x14ac:dyDescent="0.35">
      <c r="A29" t="s">
        <v>20</v>
      </c>
      <c r="D29" s="23">
        <f>B2</f>
        <v>1000</v>
      </c>
      <c r="E29" s="11"/>
      <c r="G29" s="52">
        <f t="shared" si="8"/>
        <v>0</v>
      </c>
      <c r="H29" s="67">
        <f t="shared" si="9"/>
        <v>0</v>
      </c>
      <c r="J29" s="52" t="str">
        <f t="shared" si="4"/>
        <v>Gewürz 7</v>
      </c>
      <c r="K29">
        <f t="shared" si="4"/>
        <v>0</v>
      </c>
      <c r="L29" s="55">
        <f t="shared" si="5"/>
        <v>0</v>
      </c>
      <c r="M29" t="s">
        <v>9</v>
      </c>
      <c r="N29" t="str">
        <f t="shared" si="6"/>
        <v>Gewürz 7</v>
      </c>
      <c r="O29" t="str">
        <f t="shared" si="6"/>
        <v>Kardamom</v>
      </c>
      <c r="P29" s="55">
        <f t="shared" si="7"/>
        <v>0.2</v>
      </c>
      <c r="Q29" s="51" t="s">
        <v>9</v>
      </c>
    </row>
    <row r="30" spans="1:18" x14ac:dyDescent="0.25">
      <c r="A30" t="s">
        <v>21</v>
      </c>
      <c r="D30" s="24">
        <f>D15+D28</f>
        <v>1000</v>
      </c>
      <c r="G30" s="52">
        <f t="shared" si="8"/>
        <v>0</v>
      </c>
      <c r="H30" s="67">
        <f t="shared" si="9"/>
        <v>0</v>
      </c>
      <c r="J30" s="52" t="str">
        <f t="shared" si="4"/>
        <v>Gewürz 8</v>
      </c>
      <c r="K30">
        <f t="shared" si="4"/>
        <v>0</v>
      </c>
      <c r="L30" s="55">
        <f t="shared" si="5"/>
        <v>0</v>
      </c>
      <c r="M30" t="s">
        <v>9</v>
      </c>
      <c r="N30" t="str">
        <f t="shared" si="6"/>
        <v>Gewürz 8</v>
      </c>
      <c r="O30" t="str">
        <f t="shared" si="6"/>
        <v>Paprika</v>
      </c>
      <c r="P30" s="55">
        <f t="shared" si="7"/>
        <v>0.2</v>
      </c>
      <c r="Q30" s="51" t="s">
        <v>9</v>
      </c>
    </row>
    <row r="31" spans="1:18" ht="15.75" thickBot="1" x14ac:dyDescent="0.3">
      <c r="D31" s="11"/>
      <c r="G31" s="52">
        <f t="shared" si="8"/>
        <v>0</v>
      </c>
      <c r="H31" s="67">
        <f t="shared" si="9"/>
        <v>0</v>
      </c>
      <c r="J31" s="52" t="str">
        <f t="shared" si="4"/>
        <v>Gewürz 9</v>
      </c>
      <c r="K31">
        <f t="shared" si="4"/>
        <v>0</v>
      </c>
      <c r="L31" s="55">
        <f t="shared" si="5"/>
        <v>0</v>
      </c>
      <c r="M31" t="s">
        <v>9</v>
      </c>
      <c r="N31" t="str">
        <f t="shared" si="6"/>
        <v>Gewürz 9</v>
      </c>
      <c r="O31">
        <f t="shared" si="6"/>
        <v>0</v>
      </c>
      <c r="P31" s="55">
        <f t="shared" si="7"/>
        <v>0</v>
      </c>
      <c r="Q31" s="51" t="s">
        <v>9</v>
      </c>
    </row>
    <row r="32" spans="1:18" x14ac:dyDescent="0.25">
      <c r="A32" s="68" t="s">
        <v>60</v>
      </c>
      <c r="B32" s="69" t="s">
        <v>34</v>
      </c>
      <c r="C32" s="25" t="s">
        <v>32</v>
      </c>
      <c r="D32" s="26"/>
      <c r="G32" s="52">
        <f t="shared" si="8"/>
        <v>0</v>
      </c>
      <c r="H32" s="67">
        <f t="shared" si="9"/>
        <v>0</v>
      </c>
      <c r="J32" s="52" t="str">
        <f t="shared" si="4"/>
        <v>Gewürz 10</v>
      </c>
      <c r="K32">
        <f t="shared" si="4"/>
        <v>0</v>
      </c>
      <c r="L32" s="55">
        <f t="shared" si="5"/>
        <v>0</v>
      </c>
      <c r="M32" t="s">
        <v>9</v>
      </c>
      <c r="N32" t="str">
        <f t="shared" si="6"/>
        <v>Gewürz 10</v>
      </c>
      <c r="O32">
        <f t="shared" si="6"/>
        <v>0</v>
      </c>
      <c r="P32" s="55">
        <f t="shared" si="7"/>
        <v>0</v>
      </c>
      <c r="Q32" s="51" t="s">
        <v>9</v>
      </c>
    </row>
    <row r="33" spans="1:17" x14ac:dyDescent="0.25">
      <c r="A33" s="70"/>
      <c r="B33" s="71"/>
      <c r="C33" s="27">
        <f t="shared" ref="C33:C37" si="10">($D$29/1000)*B33</f>
        <v>0</v>
      </c>
      <c r="D33" s="28" t="s">
        <v>9</v>
      </c>
      <c r="G33" s="52"/>
      <c r="H33" s="67"/>
      <c r="J33" s="52" t="str">
        <f t="shared" si="4"/>
        <v>Gewürz 11</v>
      </c>
      <c r="K33">
        <f t="shared" si="4"/>
        <v>0</v>
      </c>
      <c r="L33" s="55">
        <f t="shared" si="5"/>
        <v>0</v>
      </c>
      <c r="M33" t="s">
        <v>9</v>
      </c>
      <c r="N33" t="str">
        <f t="shared" si="6"/>
        <v>Gewürz 11</v>
      </c>
      <c r="O33">
        <f t="shared" si="6"/>
        <v>0</v>
      </c>
      <c r="P33" s="55">
        <f t="shared" si="7"/>
        <v>0</v>
      </c>
      <c r="Q33" s="51" t="s">
        <v>9</v>
      </c>
    </row>
    <row r="34" spans="1:17" x14ac:dyDescent="0.25">
      <c r="A34" s="70"/>
      <c r="B34" s="71"/>
      <c r="C34" s="27">
        <f t="shared" si="10"/>
        <v>0</v>
      </c>
      <c r="D34" s="28" t="s">
        <v>9</v>
      </c>
      <c r="G34" s="52"/>
      <c r="H34" s="51"/>
      <c r="J34" s="48" t="str">
        <f>J18</f>
        <v>Summe</v>
      </c>
      <c r="K34" s="49"/>
      <c r="L34" s="66">
        <f>SUM(L23:L33)</f>
        <v>0</v>
      </c>
      <c r="M34" s="49" t="s">
        <v>9</v>
      </c>
      <c r="N34" s="49" t="str">
        <f>N18</f>
        <v>Summe</v>
      </c>
      <c r="O34" s="49"/>
      <c r="P34" s="66">
        <f>SUM(P23:P33)</f>
        <v>24.7</v>
      </c>
      <c r="Q34" s="28" t="s">
        <v>9</v>
      </c>
    </row>
    <row r="35" spans="1:17" ht="15.75" thickBot="1" x14ac:dyDescent="0.3">
      <c r="A35" s="70"/>
      <c r="B35" s="71"/>
      <c r="C35" s="27">
        <f t="shared" si="10"/>
        <v>0</v>
      </c>
      <c r="D35" s="28" t="s">
        <v>9</v>
      </c>
      <c r="G35" s="57"/>
      <c r="H35" s="63"/>
      <c r="J35" s="57"/>
      <c r="K35" s="58"/>
      <c r="L35" s="58"/>
      <c r="M35" s="58"/>
      <c r="N35" s="58"/>
      <c r="O35" s="58"/>
      <c r="P35" s="58"/>
      <c r="Q35" s="63"/>
    </row>
    <row r="36" spans="1:17" x14ac:dyDescent="0.25">
      <c r="A36" s="70"/>
      <c r="B36" s="71"/>
      <c r="C36" s="27">
        <f t="shared" si="10"/>
        <v>0</v>
      </c>
      <c r="D36" s="28" t="s">
        <v>9</v>
      </c>
    </row>
    <row r="37" spans="1:17" x14ac:dyDescent="0.25">
      <c r="A37" s="70"/>
      <c r="B37" s="71"/>
      <c r="C37" s="27">
        <f t="shared" si="10"/>
        <v>0</v>
      </c>
      <c r="D37" s="28" t="s">
        <v>9</v>
      </c>
    </row>
    <row r="38" spans="1:17" x14ac:dyDescent="0.25">
      <c r="A38" s="70"/>
      <c r="B38" s="71"/>
      <c r="C38" s="27">
        <f>($D$29/1000)*B38</f>
        <v>0</v>
      </c>
      <c r="D38" s="28" t="s">
        <v>9</v>
      </c>
    </row>
    <row r="39" spans="1:17" ht="15.75" thickBot="1" x14ac:dyDescent="0.3">
      <c r="A39" s="70"/>
      <c r="B39" s="53"/>
      <c r="C39" s="27">
        <f>($D$29/1000)*B39</f>
        <v>0</v>
      </c>
      <c r="D39" s="28" t="s">
        <v>9</v>
      </c>
    </row>
    <row r="40" spans="1:17" ht="15.75" thickBot="1" x14ac:dyDescent="0.3">
      <c r="A40" s="29" t="s">
        <v>46</v>
      </c>
      <c r="B40" s="30"/>
      <c r="C40" s="31">
        <f>SUM(C33:C39)</f>
        <v>0</v>
      </c>
      <c r="D40" s="32" t="s">
        <v>9</v>
      </c>
      <c r="G40" s="12"/>
    </row>
    <row r="41" spans="1:17" ht="15.75" thickBot="1" x14ac:dyDescent="0.3">
      <c r="G41" s="20"/>
    </row>
    <row r="42" spans="1:17" ht="26.25" x14ac:dyDescent="0.4">
      <c r="A42" s="72" t="s">
        <v>47</v>
      </c>
      <c r="B42" s="73"/>
      <c r="C42" s="73"/>
      <c r="D42" s="73"/>
      <c r="E42" s="73"/>
      <c r="F42" s="74"/>
    </row>
    <row r="43" spans="1:17" ht="21.75" thickBot="1" x14ac:dyDescent="0.4">
      <c r="A43" s="75" t="s">
        <v>41</v>
      </c>
      <c r="B43" s="76" t="s">
        <v>43</v>
      </c>
      <c r="C43" s="76" t="s">
        <v>44</v>
      </c>
      <c r="D43" s="76" t="s">
        <v>40</v>
      </c>
      <c r="E43" s="76" t="s">
        <v>42</v>
      </c>
      <c r="F43" s="77"/>
    </row>
    <row r="44" spans="1:17" ht="21.75" thickBot="1" x14ac:dyDescent="0.4">
      <c r="A44" s="78" t="s">
        <v>22</v>
      </c>
      <c r="B44" s="90">
        <v>18</v>
      </c>
      <c r="C44" s="90">
        <v>18</v>
      </c>
      <c r="D44" s="90">
        <v>18</v>
      </c>
      <c r="E44" s="90">
        <v>18</v>
      </c>
      <c r="F44" s="79" t="s">
        <v>23</v>
      </c>
    </row>
    <row r="45" spans="1:17" ht="21" x14ac:dyDescent="0.35">
      <c r="A45" s="80" t="s">
        <v>24</v>
      </c>
      <c r="B45" s="81">
        <f>(60/18)*B44</f>
        <v>60</v>
      </c>
      <c r="C45" s="81">
        <f>(120/18)*C44</f>
        <v>120</v>
      </c>
      <c r="D45" s="81">
        <f>(140/18)*D44</f>
        <v>140</v>
      </c>
      <c r="E45" s="81">
        <f>(150/18)*E44</f>
        <v>150</v>
      </c>
      <c r="F45" s="82" t="s">
        <v>9</v>
      </c>
    </row>
    <row r="46" spans="1:17" ht="21" x14ac:dyDescent="0.35">
      <c r="A46" s="83" t="s">
        <v>25</v>
      </c>
      <c r="B46" s="84">
        <f>(($D$29/1000)+($C$40/1000))*2.9</f>
        <v>2.9</v>
      </c>
      <c r="C46" s="84">
        <f>(($D$29/1000)+($C$40/1000))*1.5</f>
        <v>1.5</v>
      </c>
      <c r="D46" s="84">
        <f>(($D$29/1000)+($C$40/1000))*1.3</f>
        <v>1.3</v>
      </c>
      <c r="E46" s="84">
        <f>(($D$29/1000)+($C$40/1000))*1.2</f>
        <v>1.2</v>
      </c>
      <c r="F46" s="85" t="s">
        <v>45</v>
      </c>
    </row>
    <row r="47" spans="1:17" ht="21.75" thickBot="1" x14ac:dyDescent="0.4">
      <c r="A47" s="75" t="s">
        <v>26</v>
      </c>
      <c r="B47" s="86">
        <f>($D$29+$C$40)/B45</f>
        <v>16.666666666666668</v>
      </c>
      <c r="C47" s="86">
        <f>($D$29+$C$40)/C45</f>
        <v>8.3333333333333339</v>
      </c>
      <c r="D47" s="86">
        <f>($D$29+$C$40)/D45</f>
        <v>7.1428571428571432</v>
      </c>
      <c r="E47" s="86">
        <f>($D$29+$C$40)/E45</f>
        <v>6.666666666666667</v>
      </c>
      <c r="F47" s="77" t="s">
        <v>27</v>
      </c>
    </row>
    <row r="48" spans="1:17" ht="21.75" thickBot="1" x14ac:dyDescent="0.4">
      <c r="A48" s="87" t="s">
        <v>50</v>
      </c>
      <c r="B48" s="88">
        <f>B47*B45</f>
        <v>1000.0000000000001</v>
      </c>
      <c r="C48" s="88">
        <f t="shared" ref="C48:E48" si="11">C47*C45</f>
        <v>1000.0000000000001</v>
      </c>
      <c r="D48" s="88">
        <f t="shared" si="11"/>
        <v>1000</v>
      </c>
      <c r="E48" s="88">
        <f t="shared" si="11"/>
        <v>1000</v>
      </c>
      <c r="F48" s="89" t="s">
        <v>9</v>
      </c>
    </row>
  </sheetData>
  <mergeCells count="2">
    <mergeCell ref="G2:G3"/>
    <mergeCell ref="H2:H3"/>
  </mergeCells>
  <phoneticPr fontId="7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F5559-E1C9-4E4B-8C69-6D809633FF6C}">
  <dimension ref="A1:R48"/>
  <sheetViews>
    <sheetView zoomScale="87" zoomScaleNormal="87" workbookViewId="0">
      <selection activeCell="C7" sqref="C7"/>
    </sheetView>
  </sheetViews>
  <sheetFormatPr baseColWidth="10" defaultRowHeight="15" x14ac:dyDescent="0.25"/>
  <cols>
    <col min="1" max="1" width="58.28515625" bestFit="1" customWidth="1"/>
    <col min="2" max="2" width="12.42578125" bestFit="1" customWidth="1"/>
    <col min="3" max="3" width="22.28515625" customWidth="1"/>
    <col min="5" max="5" width="28.5703125" customWidth="1"/>
    <col min="6" max="6" width="13" customWidth="1"/>
    <col min="7" max="7" width="21" bestFit="1" customWidth="1"/>
    <col min="8" max="8" width="13.7109375" bestFit="1" customWidth="1"/>
    <col min="10" max="10" width="20.7109375" customWidth="1"/>
    <col min="11" max="11" width="15.7109375" customWidth="1"/>
    <col min="15" max="15" width="20" bestFit="1" customWidth="1"/>
  </cols>
  <sheetData>
    <row r="1" spans="1:17" ht="19.5" thickBot="1" x14ac:dyDescent="0.35">
      <c r="A1" s="1" t="s">
        <v>97</v>
      </c>
      <c r="B1" s="1"/>
    </row>
    <row r="2" spans="1:17" ht="28.5" x14ac:dyDescent="0.45">
      <c r="A2" s="2" t="s">
        <v>36</v>
      </c>
      <c r="B2" s="33">
        <v>8000</v>
      </c>
      <c r="C2" s="3" t="s">
        <v>9</v>
      </c>
      <c r="D2" s="3" t="s">
        <v>37</v>
      </c>
      <c r="E2" s="3"/>
      <c r="F2" s="4">
        <f>E15</f>
        <v>1</v>
      </c>
      <c r="G2" s="103" t="s">
        <v>32</v>
      </c>
      <c r="H2" s="104">
        <f>SUM(F2:F3)</f>
        <v>1</v>
      </c>
    </row>
    <row r="3" spans="1:17" ht="29.25" thickBot="1" x14ac:dyDescent="0.5">
      <c r="A3" s="5"/>
      <c r="B3" s="6"/>
      <c r="C3" s="6"/>
      <c r="D3" s="6" t="s">
        <v>38</v>
      </c>
      <c r="E3" s="6"/>
      <c r="F3" s="7">
        <f>E28</f>
        <v>0</v>
      </c>
      <c r="G3" s="103"/>
      <c r="H3" s="105"/>
    </row>
    <row r="4" spans="1:17" ht="15.75" thickBot="1" x14ac:dyDescent="0.3">
      <c r="D4" s="8" t="s">
        <v>0</v>
      </c>
      <c r="E4" s="9" t="s">
        <v>1</v>
      </c>
    </row>
    <row r="5" spans="1:17" ht="18.75" x14ac:dyDescent="0.3">
      <c r="A5" t="s">
        <v>2</v>
      </c>
      <c r="B5" t="s">
        <v>3</v>
      </c>
      <c r="C5" s="40" t="s">
        <v>90</v>
      </c>
      <c r="D5" s="10">
        <f>$D$15*E5</f>
        <v>3200</v>
      </c>
      <c r="E5" s="34">
        <v>0.4</v>
      </c>
      <c r="G5" s="43" t="s">
        <v>58</v>
      </c>
      <c r="H5" s="62"/>
      <c r="J5" s="43" t="s">
        <v>4</v>
      </c>
      <c r="K5" s="44"/>
      <c r="L5" s="44"/>
      <c r="M5" s="45"/>
      <c r="N5" s="45"/>
      <c r="O5" s="46"/>
      <c r="P5" s="46"/>
      <c r="Q5" s="47"/>
    </row>
    <row r="6" spans="1:17" x14ac:dyDescent="0.25">
      <c r="B6" t="s">
        <v>5</v>
      </c>
      <c r="C6" s="41" t="s">
        <v>91</v>
      </c>
      <c r="D6" s="13">
        <f>$D$15*E6</f>
        <v>800</v>
      </c>
      <c r="E6" s="35">
        <v>0.1</v>
      </c>
      <c r="G6" s="52" t="str">
        <f>C5</f>
        <v>WS-Schulter</v>
      </c>
      <c r="H6" s="67">
        <f>D5</f>
        <v>3200</v>
      </c>
      <c r="J6" s="48" t="s">
        <v>2</v>
      </c>
      <c r="K6" s="49"/>
      <c r="L6" s="49"/>
      <c r="M6" s="50"/>
      <c r="N6" s="50"/>
      <c r="O6" s="49" t="s">
        <v>6</v>
      </c>
      <c r="Q6" s="51"/>
    </row>
    <row r="7" spans="1:17" x14ac:dyDescent="0.25">
      <c r="B7" t="s">
        <v>7</v>
      </c>
      <c r="C7" s="41" t="s">
        <v>115</v>
      </c>
      <c r="D7" s="13">
        <f>$D$15*E7</f>
        <v>2800</v>
      </c>
      <c r="E7" s="35">
        <v>0.35</v>
      </c>
      <c r="G7" s="52" t="str">
        <f>C6</f>
        <v>Rehfleisch</v>
      </c>
      <c r="H7" s="67">
        <f>D6</f>
        <v>800</v>
      </c>
      <c r="J7" s="52" t="s">
        <v>8</v>
      </c>
      <c r="K7" s="53" t="s">
        <v>80</v>
      </c>
      <c r="L7" s="92">
        <v>20</v>
      </c>
      <c r="M7" s="55" t="s">
        <v>9</v>
      </c>
      <c r="N7" t="s">
        <v>8</v>
      </c>
      <c r="O7" s="53"/>
      <c r="P7" s="96"/>
      <c r="Q7" s="51" t="s">
        <v>9</v>
      </c>
    </row>
    <row r="8" spans="1:17" x14ac:dyDescent="0.25">
      <c r="B8" t="s">
        <v>51</v>
      </c>
      <c r="C8" s="41" t="s">
        <v>112</v>
      </c>
      <c r="D8" s="13">
        <f t="shared" ref="D8:D13" si="0">$D$15*E8</f>
        <v>1200</v>
      </c>
      <c r="E8" s="35">
        <v>0.15</v>
      </c>
      <c r="G8" s="52" t="str">
        <f t="shared" ref="G8:G14" si="1">C7</f>
        <v>Rückenspeck</v>
      </c>
      <c r="H8" s="67">
        <f t="shared" ref="H8:H11" si="2">D7</f>
        <v>2800</v>
      </c>
      <c r="J8" s="52" t="s">
        <v>10</v>
      </c>
      <c r="K8" s="53" t="s">
        <v>83</v>
      </c>
      <c r="L8" s="92">
        <v>2.5</v>
      </c>
      <c r="M8" s="55" t="s">
        <v>9</v>
      </c>
      <c r="N8" t="s">
        <v>10</v>
      </c>
      <c r="O8" s="53"/>
      <c r="P8" s="96"/>
      <c r="Q8" s="51" t="s">
        <v>9</v>
      </c>
    </row>
    <row r="9" spans="1:17" x14ac:dyDescent="0.25">
      <c r="B9" t="s">
        <v>52</v>
      </c>
      <c r="C9" s="41"/>
      <c r="D9" s="13">
        <f t="shared" si="0"/>
        <v>0</v>
      </c>
      <c r="E9" s="35">
        <v>0</v>
      </c>
      <c r="G9" s="52" t="str">
        <f t="shared" si="1"/>
        <v>HS- Backe</v>
      </c>
      <c r="H9" s="67">
        <f t="shared" si="2"/>
        <v>1200</v>
      </c>
      <c r="J9" s="52" t="s">
        <v>11</v>
      </c>
      <c r="K9" s="53" t="s">
        <v>70</v>
      </c>
      <c r="L9" s="92">
        <v>1</v>
      </c>
      <c r="M9" s="55" t="s">
        <v>9</v>
      </c>
      <c r="N9" t="s">
        <v>11</v>
      </c>
      <c r="O9" s="53"/>
      <c r="P9" s="96"/>
      <c r="Q9" s="51" t="s">
        <v>9</v>
      </c>
    </row>
    <row r="10" spans="1:17" x14ac:dyDescent="0.25">
      <c r="B10" t="s">
        <v>53</v>
      </c>
      <c r="C10" s="41"/>
      <c r="D10" s="13">
        <f t="shared" si="0"/>
        <v>0</v>
      </c>
      <c r="E10" s="35">
        <v>0</v>
      </c>
      <c r="G10" s="52">
        <f t="shared" si="1"/>
        <v>0</v>
      </c>
      <c r="H10" s="67">
        <f t="shared" si="2"/>
        <v>0</v>
      </c>
      <c r="J10" s="52" t="s">
        <v>12</v>
      </c>
      <c r="K10" s="53" t="s">
        <v>98</v>
      </c>
      <c r="L10" s="92">
        <v>1</v>
      </c>
      <c r="M10" s="55" t="s">
        <v>9</v>
      </c>
      <c r="N10" t="s">
        <v>12</v>
      </c>
      <c r="O10" s="53"/>
      <c r="P10" s="96"/>
      <c r="Q10" s="51" t="s">
        <v>9</v>
      </c>
    </row>
    <row r="11" spans="1:17" x14ac:dyDescent="0.25">
      <c r="B11" t="s">
        <v>54</v>
      </c>
      <c r="C11" s="41"/>
      <c r="D11" s="13">
        <f t="shared" si="0"/>
        <v>0</v>
      </c>
      <c r="E11" s="35">
        <v>0</v>
      </c>
      <c r="G11" s="52">
        <f t="shared" si="1"/>
        <v>0</v>
      </c>
      <c r="H11" s="67">
        <f t="shared" si="2"/>
        <v>0</v>
      </c>
      <c r="J11" s="52" t="s">
        <v>14</v>
      </c>
      <c r="K11" s="53" t="s">
        <v>114</v>
      </c>
      <c r="L11" s="92">
        <v>5</v>
      </c>
      <c r="M11" s="56" t="s">
        <v>9</v>
      </c>
      <c r="N11" t="s">
        <v>14</v>
      </c>
      <c r="O11" s="53"/>
      <c r="P11" s="96"/>
      <c r="Q11" s="51" t="s">
        <v>9</v>
      </c>
    </row>
    <row r="12" spans="1:17" x14ac:dyDescent="0.25">
      <c r="B12" t="s">
        <v>55</v>
      </c>
      <c r="C12" s="41"/>
      <c r="D12" s="13">
        <f t="shared" si="0"/>
        <v>0</v>
      </c>
      <c r="E12" s="35">
        <v>0</v>
      </c>
      <c r="G12" s="52">
        <f t="shared" si="1"/>
        <v>0</v>
      </c>
      <c r="H12" s="51"/>
      <c r="J12" s="52" t="s">
        <v>15</v>
      </c>
      <c r="K12" s="53" t="s">
        <v>99</v>
      </c>
      <c r="L12" s="92">
        <v>5</v>
      </c>
      <c r="M12" s="56"/>
      <c r="N12" t="s">
        <v>15</v>
      </c>
      <c r="O12" s="53"/>
      <c r="P12" s="96"/>
      <c r="Q12" s="51" t="s">
        <v>9</v>
      </c>
    </row>
    <row r="13" spans="1:17" x14ac:dyDescent="0.25">
      <c r="B13" t="s">
        <v>56</v>
      </c>
      <c r="C13" s="41"/>
      <c r="D13" s="13">
        <f t="shared" si="0"/>
        <v>0</v>
      </c>
      <c r="E13" s="35">
        <v>0</v>
      </c>
      <c r="G13" s="52">
        <f t="shared" si="1"/>
        <v>0</v>
      </c>
      <c r="H13" s="51"/>
      <c r="J13" s="52" t="s">
        <v>17</v>
      </c>
      <c r="K13" s="53" t="s">
        <v>113</v>
      </c>
      <c r="L13" s="92">
        <v>2.5</v>
      </c>
      <c r="M13" s="56"/>
      <c r="N13" t="s">
        <v>17</v>
      </c>
      <c r="O13" s="53"/>
      <c r="P13" s="96"/>
      <c r="Q13" s="51" t="s">
        <v>9</v>
      </c>
    </row>
    <row r="14" spans="1:17" ht="15.75" thickBot="1" x14ac:dyDescent="0.3">
      <c r="B14" t="s">
        <v>57</v>
      </c>
      <c r="C14" s="42"/>
      <c r="D14" s="13">
        <f>$D$15*E14</f>
        <v>0</v>
      </c>
      <c r="E14" s="36">
        <v>0</v>
      </c>
      <c r="G14" s="52">
        <f t="shared" si="1"/>
        <v>0</v>
      </c>
      <c r="H14" s="51"/>
      <c r="J14" s="52" t="s">
        <v>18</v>
      </c>
      <c r="K14" s="53" t="s">
        <v>101</v>
      </c>
      <c r="L14" s="92">
        <v>1</v>
      </c>
      <c r="M14" s="56"/>
      <c r="N14" t="s">
        <v>18</v>
      </c>
      <c r="O14" s="53"/>
      <c r="P14" s="96"/>
      <c r="Q14" s="51" t="s">
        <v>9</v>
      </c>
    </row>
    <row r="15" spans="1:17" ht="15.75" thickBot="1" x14ac:dyDescent="0.3">
      <c r="B15" s="15" t="s">
        <v>13</v>
      </c>
      <c r="C15" s="16"/>
      <c r="D15" s="17">
        <f>B2*F2</f>
        <v>8000</v>
      </c>
      <c r="E15" s="11">
        <f>SUM(E5:E14)</f>
        <v>1</v>
      </c>
      <c r="G15" s="52">
        <f>C14</f>
        <v>0</v>
      </c>
      <c r="H15" s="51"/>
      <c r="J15" s="52" t="s">
        <v>19</v>
      </c>
      <c r="K15" s="53"/>
      <c r="L15" s="92">
        <v>0</v>
      </c>
      <c r="M15" s="56"/>
      <c r="N15" t="s">
        <v>19</v>
      </c>
      <c r="O15" s="53"/>
      <c r="P15" s="96"/>
      <c r="Q15" s="51" t="s">
        <v>9</v>
      </c>
    </row>
    <row r="16" spans="1:17" x14ac:dyDescent="0.25">
      <c r="D16" s="18"/>
      <c r="E16" s="11"/>
      <c r="G16" s="52">
        <f>C18</f>
        <v>0</v>
      </c>
      <c r="H16" s="51"/>
      <c r="J16" s="52" t="s">
        <v>48</v>
      </c>
      <c r="K16" s="53"/>
      <c r="L16" s="92">
        <v>0</v>
      </c>
      <c r="M16" s="56"/>
      <c r="N16" t="s">
        <v>48</v>
      </c>
      <c r="O16" s="53"/>
      <c r="P16" s="96"/>
      <c r="Q16" s="51" t="s">
        <v>9</v>
      </c>
    </row>
    <row r="17" spans="1:18" ht="15.75" thickBot="1" x14ac:dyDescent="0.3">
      <c r="D17" s="19" t="s">
        <v>16</v>
      </c>
      <c r="E17" s="9" t="s">
        <v>1</v>
      </c>
      <c r="G17" s="52">
        <f t="shared" ref="G17:G25" si="3">C19</f>
        <v>0</v>
      </c>
      <c r="H17" s="51"/>
      <c r="J17" s="52" t="s">
        <v>49</v>
      </c>
      <c r="K17" s="53"/>
      <c r="L17" s="92">
        <v>0</v>
      </c>
      <c r="M17" s="56"/>
      <c r="N17" t="s">
        <v>49</v>
      </c>
      <c r="O17" s="53"/>
      <c r="P17" s="96"/>
      <c r="Q17" s="51" t="s">
        <v>9</v>
      </c>
    </row>
    <row r="18" spans="1:18" x14ac:dyDescent="0.25">
      <c r="A18" t="s">
        <v>6</v>
      </c>
      <c r="B18" t="s">
        <v>3</v>
      </c>
      <c r="C18" s="40"/>
      <c r="D18" s="10">
        <f>$D$15*E18</f>
        <v>0</v>
      </c>
      <c r="E18" s="37">
        <v>0</v>
      </c>
      <c r="G18" s="52">
        <f t="shared" si="3"/>
        <v>0</v>
      </c>
      <c r="H18" s="51"/>
      <c r="J18" s="48" t="s">
        <v>13</v>
      </c>
      <c r="K18" s="49"/>
      <c r="L18" s="64">
        <f>SUM(L7:L17)</f>
        <v>38</v>
      </c>
      <c r="M18" s="64" t="s">
        <v>9</v>
      </c>
      <c r="N18" s="49" t="s">
        <v>13</v>
      </c>
      <c r="O18" s="49"/>
      <c r="P18" s="64">
        <f>SUM(P7:P17)</f>
        <v>0</v>
      </c>
      <c r="Q18" s="65" t="s">
        <v>9</v>
      </c>
    </row>
    <row r="19" spans="1:18" ht="15.75" thickBot="1" x14ac:dyDescent="0.3">
      <c r="B19" t="s">
        <v>5</v>
      </c>
      <c r="C19" s="41"/>
      <c r="D19" s="13">
        <f>$D$15*E19</f>
        <v>0</v>
      </c>
      <c r="E19" s="38">
        <v>0</v>
      </c>
      <c r="G19" s="52">
        <f t="shared" si="3"/>
        <v>0</v>
      </c>
      <c r="H19" s="51"/>
      <c r="J19" s="57"/>
      <c r="K19" s="58"/>
      <c r="L19" s="58"/>
      <c r="M19" s="59"/>
      <c r="N19" s="59"/>
      <c r="O19" s="58"/>
      <c r="P19" s="58"/>
      <c r="Q19" s="60"/>
      <c r="R19" s="20"/>
    </row>
    <row r="20" spans="1:18" x14ac:dyDescent="0.25">
      <c r="B20" t="s">
        <v>7</v>
      </c>
      <c r="C20" s="41"/>
      <c r="D20" s="13">
        <f>$D$15*E20</f>
        <v>0</v>
      </c>
      <c r="E20" s="38">
        <v>0</v>
      </c>
      <c r="G20" s="52">
        <f t="shared" si="3"/>
        <v>0</v>
      </c>
      <c r="H20" s="51"/>
      <c r="R20" s="14"/>
    </row>
    <row r="21" spans="1:18" ht="15.75" thickBot="1" x14ac:dyDescent="0.3">
      <c r="B21" t="s">
        <v>51</v>
      </c>
      <c r="C21" s="41"/>
      <c r="D21" s="13">
        <f t="shared" ref="D21:D26" si="4">$D$15*E21</f>
        <v>0</v>
      </c>
      <c r="E21" s="38">
        <v>0</v>
      </c>
      <c r="G21" s="52">
        <f t="shared" si="3"/>
        <v>0</v>
      </c>
      <c r="H21" s="51"/>
    </row>
    <row r="22" spans="1:18" ht="18.75" x14ac:dyDescent="0.3">
      <c r="B22" t="s">
        <v>52</v>
      </c>
      <c r="C22" s="41"/>
      <c r="D22" s="13">
        <f t="shared" si="4"/>
        <v>0</v>
      </c>
      <c r="E22" s="38">
        <v>0</v>
      </c>
      <c r="G22" s="52">
        <f t="shared" si="3"/>
        <v>0</v>
      </c>
      <c r="H22" s="51"/>
      <c r="J22" s="43" t="s">
        <v>35</v>
      </c>
      <c r="K22" s="46"/>
      <c r="L22" s="46"/>
      <c r="M22" s="46"/>
      <c r="N22" s="61" t="s">
        <v>39</v>
      </c>
      <c r="O22" s="46"/>
      <c r="P22" s="46"/>
      <c r="Q22" s="62"/>
    </row>
    <row r="23" spans="1:18" x14ac:dyDescent="0.25">
      <c r="B23" t="s">
        <v>53</v>
      </c>
      <c r="C23" s="41"/>
      <c r="D23" s="13">
        <f t="shared" si="4"/>
        <v>0</v>
      </c>
      <c r="E23" s="38">
        <v>0</v>
      </c>
      <c r="G23" s="52">
        <f t="shared" si="3"/>
        <v>0</v>
      </c>
      <c r="H23" s="51"/>
      <c r="J23" s="52" t="str">
        <f t="shared" ref="J23:K33" si="5">J7</f>
        <v>Gewürz 1</v>
      </c>
      <c r="K23" t="str">
        <f t="shared" si="5"/>
        <v>NPS</v>
      </c>
      <c r="L23" s="55">
        <f t="shared" ref="L23:L33" si="6">($D$29/1000)*L7</f>
        <v>160</v>
      </c>
      <c r="M23" t="s">
        <v>9</v>
      </c>
      <c r="N23" t="str">
        <f t="shared" ref="N23:O33" si="7">N7</f>
        <v>Gewürz 1</v>
      </c>
      <c r="O23">
        <f t="shared" si="7"/>
        <v>0</v>
      </c>
      <c r="P23" s="55">
        <f t="shared" ref="P23:P33" si="8">($D$29/1000)*P7</f>
        <v>0</v>
      </c>
      <c r="Q23" s="51" t="s">
        <v>9</v>
      </c>
    </row>
    <row r="24" spans="1:18" x14ac:dyDescent="0.25">
      <c r="B24" t="s">
        <v>54</v>
      </c>
      <c r="C24" s="41"/>
      <c r="D24" s="13">
        <f t="shared" si="4"/>
        <v>0</v>
      </c>
      <c r="E24" s="38">
        <v>0</v>
      </c>
      <c r="G24" s="52">
        <f t="shared" si="3"/>
        <v>0</v>
      </c>
      <c r="H24" s="51"/>
      <c r="J24" s="52" t="str">
        <f t="shared" si="5"/>
        <v>Gewürz 2</v>
      </c>
      <c r="K24" t="str">
        <f t="shared" si="5"/>
        <v>Pfeffer, weiß</v>
      </c>
      <c r="L24" s="55">
        <f t="shared" si="6"/>
        <v>20</v>
      </c>
      <c r="M24" t="s">
        <v>9</v>
      </c>
      <c r="N24" t="str">
        <f t="shared" si="7"/>
        <v>Gewürz 2</v>
      </c>
      <c r="O24">
        <f t="shared" si="7"/>
        <v>0</v>
      </c>
      <c r="P24" s="55">
        <f t="shared" si="8"/>
        <v>0</v>
      </c>
      <c r="Q24" s="51" t="s">
        <v>9</v>
      </c>
    </row>
    <row r="25" spans="1:18" x14ac:dyDescent="0.25">
      <c r="B25" t="s">
        <v>55</v>
      </c>
      <c r="C25" s="41"/>
      <c r="D25" s="13">
        <f t="shared" si="4"/>
        <v>0</v>
      </c>
      <c r="E25" s="38">
        <v>0</v>
      </c>
      <c r="G25" s="52">
        <f t="shared" si="3"/>
        <v>0</v>
      </c>
      <c r="H25" s="51"/>
      <c r="J25" s="52" t="str">
        <f t="shared" si="5"/>
        <v>Gewürz 3</v>
      </c>
      <c r="K25" t="str">
        <f t="shared" si="5"/>
        <v>Koriander</v>
      </c>
      <c r="L25" s="55">
        <f t="shared" si="6"/>
        <v>8</v>
      </c>
      <c r="M25" t="s">
        <v>9</v>
      </c>
      <c r="N25" t="str">
        <f t="shared" si="7"/>
        <v>Gewürz 3</v>
      </c>
      <c r="O25">
        <f t="shared" si="7"/>
        <v>0</v>
      </c>
      <c r="P25" s="55">
        <f t="shared" si="8"/>
        <v>0</v>
      </c>
      <c r="Q25" s="51" t="s">
        <v>9</v>
      </c>
    </row>
    <row r="26" spans="1:18" x14ac:dyDescent="0.25">
      <c r="B26" t="s">
        <v>56</v>
      </c>
      <c r="C26" s="41"/>
      <c r="D26" s="13">
        <f t="shared" si="4"/>
        <v>0</v>
      </c>
      <c r="E26" s="38">
        <v>0</v>
      </c>
      <c r="G26" s="52">
        <f>A33</f>
        <v>0</v>
      </c>
      <c r="H26" s="67">
        <f>C33</f>
        <v>0</v>
      </c>
      <c r="J26" s="52" t="str">
        <f t="shared" si="5"/>
        <v>Gewürz 4</v>
      </c>
      <c r="K26" t="str">
        <f t="shared" si="5"/>
        <v>Ingwer</v>
      </c>
      <c r="L26" s="55">
        <f t="shared" si="6"/>
        <v>8</v>
      </c>
      <c r="M26" t="s">
        <v>9</v>
      </c>
      <c r="N26" t="str">
        <f t="shared" si="7"/>
        <v>Gewürz 4</v>
      </c>
      <c r="O26">
        <f t="shared" si="7"/>
        <v>0</v>
      </c>
      <c r="P26" s="55">
        <f t="shared" si="8"/>
        <v>0</v>
      </c>
      <c r="Q26" s="51" t="s">
        <v>9</v>
      </c>
    </row>
    <row r="27" spans="1:18" ht="15.75" thickBot="1" x14ac:dyDescent="0.3">
      <c r="B27" t="s">
        <v>57</v>
      </c>
      <c r="C27" s="42"/>
      <c r="D27" s="21">
        <f>$D$15*E27</f>
        <v>0</v>
      </c>
      <c r="E27" s="39">
        <v>0</v>
      </c>
      <c r="G27" s="52" t="str">
        <f t="shared" ref="G27:G32" si="9">A34</f>
        <v>Eisschnee</v>
      </c>
      <c r="H27" s="67">
        <f t="shared" ref="H27:H32" si="10">C34</f>
        <v>2000</v>
      </c>
      <c r="J27" s="52" t="str">
        <f t="shared" si="5"/>
        <v>Gewürz 5</v>
      </c>
      <c r="K27" t="str">
        <f t="shared" si="5"/>
        <v>Zucker, braun</v>
      </c>
      <c r="L27" s="55">
        <f t="shared" si="6"/>
        <v>40</v>
      </c>
      <c r="M27" t="s">
        <v>9</v>
      </c>
      <c r="N27" t="str">
        <f t="shared" si="7"/>
        <v>Gewürz 5</v>
      </c>
      <c r="O27">
        <f t="shared" si="7"/>
        <v>0</v>
      </c>
      <c r="P27" s="55">
        <f t="shared" si="8"/>
        <v>0</v>
      </c>
      <c r="Q27" s="51" t="s">
        <v>9</v>
      </c>
    </row>
    <row r="28" spans="1:18" ht="15.75" thickBot="1" x14ac:dyDescent="0.3">
      <c r="B28" s="15" t="s">
        <v>13</v>
      </c>
      <c r="C28" s="16"/>
      <c r="D28" s="22">
        <f>B2*F3</f>
        <v>0</v>
      </c>
      <c r="E28" s="11">
        <f>SUM(E18:E27)</f>
        <v>0</v>
      </c>
      <c r="G28" s="52">
        <f t="shared" si="9"/>
        <v>0</v>
      </c>
      <c r="H28" s="67">
        <f t="shared" si="10"/>
        <v>0</v>
      </c>
      <c r="J28" s="52" t="str">
        <f t="shared" si="5"/>
        <v>Gewürz 6</v>
      </c>
      <c r="K28" t="str">
        <f t="shared" si="5"/>
        <v>KHM</v>
      </c>
      <c r="L28" s="55">
        <f t="shared" si="6"/>
        <v>40</v>
      </c>
      <c r="M28" t="s">
        <v>9</v>
      </c>
      <c r="N28" t="str">
        <f t="shared" si="7"/>
        <v>Gewürz 6</v>
      </c>
      <c r="O28">
        <f t="shared" si="7"/>
        <v>0</v>
      </c>
      <c r="P28" s="55">
        <f t="shared" si="8"/>
        <v>0</v>
      </c>
      <c r="Q28" s="51" t="s">
        <v>9</v>
      </c>
    </row>
    <row r="29" spans="1:18" ht="19.5" thickBot="1" x14ac:dyDescent="0.35">
      <c r="A29" t="s">
        <v>20</v>
      </c>
      <c r="D29" s="93">
        <f>B2</f>
        <v>8000</v>
      </c>
      <c r="E29" s="11"/>
      <c r="G29" s="52">
        <f t="shared" si="9"/>
        <v>0</v>
      </c>
      <c r="H29" s="67">
        <f t="shared" si="10"/>
        <v>0</v>
      </c>
      <c r="J29" s="52" t="str">
        <f t="shared" si="5"/>
        <v>Gewürz 7</v>
      </c>
      <c r="K29" t="str">
        <f t="shared" si="5"/>
        <v>Paprika, edelsüß</v>
      </c>
      <c r="L29" s="55">
        <f t="shared" si="6"/>
        <v>20</v>
      </c>
      <c r="M29" t="s">
        <v>9</v>
      </c>
      <c r="N29" t="str">
        <f t="shared" si="7"/>
        <v>Gewürz 7</v>
      </c>
      <c r="O29">
        <f t="shared" si="7"/>
        <v>0</v>
      </c>
      <c r="P29" s="55">
        <f t="shared" si="8"/>
        <v>0</v>
      </c>
      <c r="Q29" s="51" t="s">
        <v>9</v>
      </c>
    </row>
    <row r="30" spans="1:18" x14ac:dyDescent="0.25">
      <c r="A30" t="s">
        <v>21</v>
      </c>
      <c r="D30" s="24">
        <f>D15+D28</f>
        <v>8000</v>
      </c>
      <c r="G30" s="52">
        <f t="shared" si="9"/>
        <v>0</v>
      </c>
      <c r="H30" s="67">
        <f t="shared" si="10"/>
        <v>0</v>
      </c>
      <c r="J30" s="52" t="str">
        <f t="shared" si="5"/>
        <v>Gewürz 8</v>
      </c>
      <c r="K30" t="str">
        <f t="shared" si="5"/>
        <v>Muskat</v>
      </c>
      <c r="L30" s="55">
        <f t="shared" si="6"/>
        <v>8</v>
      </c>
      <c r="M30" t="s">
        <v>9</v>
      </c>
      <c r="N30" t="str">
        <f t="shared" si="7"/>
        <v>Gewürz 8</v>
      </c>
      <c r="O30">
        <f t="shared" si="7"/>
        <v>0</v>
      </c>
      <c r="P30" s="55">
        <f t="shared" si="8"/>
        <v>0</v>
      </c>
      <c r="Q30" s="51" t="s">
        <v>9</v>
      </c>
    </row>
    <row r="31" spans="1:18" ht="15.75" thickBot="1" x14ac:dyDescent="0.3">
      <c r="D31" s="11"/>
      <c r="G31" s="52">
        <f t="shared" si="9"/>
        <v>0</v>
      </c>
      <c r="H31" s="67">
        <f t="shared" si="10"/>
        <v>0</v>
      </c>
      <c r="J31" s="52" t="str">
        <f t="shared" si="5"/>
        <v>Gewürz 9</v>
      </c>
      <c r="K31">
        <f t="shared" si="5"/>
        <v>0</v>
      </c>
      <c r="L31" s="55">
        <f t="shared" si="6"/>
        <v>0</v>
      </c>
      <c r="M31" t="s">
        <v>9</v>
      </c>
      <c r="N31" t="str">
        <f t="shared" si="7"/>
        <v>Gewürz 9</v>
      </c>
      <c r="O31">
        <f t="shared" si="7"/>
        <v>0</v>
      </c>
      <c r="P31" s="55">
        <f t="shared" si="8"/>
        <v>0</v>
      </c>
      <c r="Q31" s="51" t="s">
        <v>9</v>
      </c>
    </row>
    <row r="32" spans="1:18" x14ac:dyDescent="0.25">
      <c r="A32" s="68" t="s">
        <v>60</v>
      </c>
      <c r="B32" s="69" t="s">
        <v>34</v>
      </c>
      <c r="C32" s="25" t="s">
        <v>32</v>
      </c>
      <c r="D32" s="26"/>
      <c r="G32" s="52">
        <f t="shared" si="9"/>
        <v>0</v>
      </c>
      <c r="H32" s="67">
        <f t="shared" si="10"/>
        <v>0</v>
      </c>
      <c r="J32" s="52" t="str">
        <f t="shared" si="5"/>
        <v>Gewürz 10</v>
      </c>
      <c r="K32">
        <f t="shared" si="5"/>
        <v>0</v>
      </c>
      <c r="L32" s="55">
        <f t="shared" si="6"/>
        <v>0</v>
      </c>
      <c r="M32" t="s">
        <v>9</v>
      </c>
      <c r="N32" t="str">
        <f t="shared" si="7"/>
        <v>Gewürz 10</v>
      </c>
      <c r="O32">
        <f t="shared" si="7"/>
        <v>0</v>
      </c>
      <c r="P32" s="55">
        <f t="shared" si="8"/>
        <v>0</v>
      </c>
      <c r="Q32" s="51" t="s">
        <v>9</v>
      </c>
    </row>
    <row r="33" spans="1:17" x14ac:dyDescent="0.25">
      <c r="A33" s="70"/>
      <c r="B33" s="71"/>
      <c r="C33" s="27">
        <f t="shared" ref="C33:C37" si="11">($D$29/1000)*B33</f>
        <v>0</v>
      </c>
      <c r="D33" s="28" t="s">
        <v>9</v>
      </c>
      <c r="G33" s="52"/>
      <c r="H33" s="67"/>
      <c r="J33" s="52" t="str">
        <f t="shared" si="5"/>
        <v>Gewürz 11</v>
      </c>
      <c r="K33">
        <f t="shared" si="5"/>
        <v>0</v>
      </c>
      <c r="L33" s="55">
        <f t="shared" si="6"/>
        <v>0</v>
      </c>
      <c r="M33" t="s">
        <v>9</v>
      </c>
      <c r="N33" t="str">
        <f t="shared" si="7"/>
        <v>Gewürz 11</v>
      </c>
      <c r="O33">
        <f t="shared" si="7"/>
        <v>0</v>
      </c>
      <c r="P33" s="55">
        <f t="shared" si="8"/>
        <v>0</v>
      </c>
      <c r="Q33" s="51" t="s">
        <v>9</v>
      </c>
    </row>
    <row r="34" spans="1:17" x14ac:dyDescent="0.25">
      <c r="A34" s="70" t="s">
        <v>100</v>
      </c>
      <c r="B34" s="71">
        <v>250</v>
      </c>
      <c r="C34" s="27">
        <f t="shared" si="11"/>
        <v>2000</v>
      </c>
      <c r="D34" s="28" t="s">
        <v>9</v>
      </c>
      <c r="G34" s="52"/>
      <c r="H34" s="51"/>
      <c r="J34" s="48" t="str">
        <f>J18</f>
        <v>Summe</v>
      </c>
      <c r="K34" s="49"/>
      <c r="L34" s="66">
        <f>SUM(L23:L33)</f>
        <v>304</v>
      </c>
      <c r="M34" s="49" t="s">
        <v>9</v>
      </c>
      <c r="N34" s="49" t="str">
        <f>N18</f>
        <v>Summe</v>
      </c>
      <c r="O34" s="49"/>
      <c r="P34" s="66">
        <f>SUM(P23:P33)</f>
        <v>0</v>
      </c>
      <c r="Q34" s="28" t="s">
        <v>9</v>
      </c>
    </row>
    <row r="35" spans="1:17" ht="15.75" thickBot="1" x14ac:dyDescent="0.3">
      <c r="A35" s="70"/>
      <c r="B35" s="71"/>
      <c r="C35" s="27">
        <f t="shared" si="11"/>
        <v>0</v>
      </c>
      <c r="D35" s="28" t="s">
        <v>9</v>
      </c>
      <c r="G35" s="57"/>
      <c r="H35" s="63"/>
      <c r="J35" s="57"/>
      <c r="K35" s="58"/>
      <c r="L35" s="58"/>
      <c r="M35" s="58"/>
      <c r="N35" s="58"/>
      <c r="O35" s="58"/>
      <c r="P35" s="58"/>
      <c r="Q35" s="63"/>
    </row>
    <row r="36" spans="1:17" x14ac:dyDescent="0.25">
      <c r="A36" s="70"/>
      <c r="B36" s="71"/>
      <c r="C36" s="27">
        <f t="shared" si="11"/>
        <v>0</v>
      </c>
      <c r="D36" s="28" t="s">
        <v>9</v>
      </c>
    </row>
    <row r="37" spans="1:17" x14ac:dyDescent="0.25">
      <c r="A37" s="70"/>
      <c r="B37" s="71"/>
      <c r="C37" s="27">
        <f t="shared" si="11"/>
        <v>0</v>
      </c>
      <c r="D37" s="28" t="s">
        <v>9</v>
      </c>
    </row>
    <row r="38" spans="1:17" x14ac:dyDescent="0.25">
      <c r="A38" s="70"/>
      <c r="B38" s="71"/>
      <c r="C38" s="27">
        <f>($D$29/1000)*B38</f>
        <v>0</v>
      </c>
      <c r="D38" s="28" t="s">
        <v>9</v>
      </c>
    </row>
    <row r="39" spans="1:17" ht="15.75" thickBot="1" x14ac:dyDescent="0.3">
      <c r="A39" s="70"/>
      <c r="B39" s="53"/>
      <c r="C39" s="27">
        <f>($D$29/1000)*B39</f>
        <v>0</v>
      </c>
      <c r="D39" s="28" t="s">
        <v>9</v>
      </c>
    </row>
    <row r="40" spans="1:17" ht="15.75" thickBot="1" x14ac:dyDescent="0.3">
      <c r="A40" s="29" t="s">
        <v>46</v>
      </c>
      <c r="B40" s="30"/>
      <c r="C40" s="31">
        <f>SUM(C33:C39)</f>
        <v>2000</v>
      </c>
      <c r="D40" s="32" t="s">
        <v>9</v>
      </c>
      <c r="G40" s="12"/>
    </row>
    <row r="41" spans="1:17" ht="15.75" thickBot="1" x14ac:dyDescent="0.3">
      <c r="G41" s="20"/>
    </row>
    <row r="42" spans="1:17" ht="26.25" x14ac:dyDescent="0.4">
      <c r="A42" s="72" t="s">
        <v>47</v>
      </c>
      <c r="B42" s="73"/>
      <c r="C42" s="73"/>
      <c r="D42" s="73"/>
      <c r="E42" s="73"/>
      <c r="F42" s="74"/>
    </row>
    <row r="43" spans="1:17" ht="21.75" thickBot="1" x14ac:dyDescent="0.4">
      <c r="A43" s="75" t="s">
        <v>41</v>
      </c>
      <c r="B43" s="76" t="s">
        <v>43</v>
      </c>
      <c r="C43" s="76" t="s">
        <v>44</v>
      </c>
      <c r="D43" s="76" t="s">
        <v>40</v>
      </c>
      <c r="E43" s="76" t="s">
        <v>42</v>
      </c>
      <c r="F43" s="77"/>
    </row>
    <row r="44" spans="1:17" ht="21.75" thickBot="1" x14ac:dyDescent="0.4">
      <c r="A44" s="78" t="s">
        <v>22</v>
      </c>
      <c r="B44" s="90">
        <v>0</v>
      </c>
      <c r="C44" s="90">
        <v>0</v>
      </c>
      <c r="D44" s="90">
        <v>0</v>
      </c>
      <c r="E44" s="90">
        <v>0</v>
      </c>
      <c r="F44" s="79" t="s">
        <v>23</v>
      </c>
    </row>
    <row r="45" spans="1:17" ht="21" x14ac:dyDescent="0.35">
      <c r="A45" s="80" t="s">
        <v>24</v>
      </c>
      <c r="B45" s="81">
        <f>(60/18)*B44</f>
        <v>0</v>
      </c>
      <c r="C45" s="81">
        <f>(120/18)*C44</f>
        <v>0</v>
      </c>
      <c r="D45" s="81">
        <f>(140/18)*D44</f>
        <v>0</v>
      </c>
      <c r="E45" s="81">
        <f>(150/18)*E44</f>
        <v>0</v>
      </c>
      <c r="F45" s="82" t="s">
        <v>9</v>
      </c>
    </row>
    <row r="46" spans="1:17" ht="21" x14ac:dyDescent="0.35">
      <c r="A46" s="83" t="s">
        <v>25</v>
      </c>
      <c r="B46" s="84">
        <f>(($D$29/1000)+($C$40/1000))*2.9</f>
        <v>29</v>
      </c>
      <c r="C46" s="84">
        <f>(($D$29/1000)+($C$40/1000))*1.5</f>
        <v>15</v>
      </c>
      <c r="D46" s="84">
        <f>(($D$29/1000)+($C$40/1000))*1.3</f>
        <v>13</v>
      </c>
      <c r="E46" s="84">
        <f>(($D$29/1000)+($C$40/1000))*1.2</f>
        <v>12</v>
      </c>
      <c r="F46" s="85" t="s">
        <v>45</v>
      </c>
    </row>
    <row r="47" spans="1:17" ht="21.75" thickBot="1" x14ac:dyDescent="0.4">
      <c r="A47" s="75" t="s">
        <v>26</v>
      </c>
      <c r="B47" s="86" t="e">
        <f>($D$29+$C$40)/B45</f>
        <v>#DIV/0!</v>
      </c>
      <c r="C47" s="86" t="e">
        <f>($D$29+$C$40)/C45</f>
        <v>#DIV/0!</v>
      </c>
      <c r="D47" s="86" t="e">
        <f>($D$29+$C$40)/D45</f>
        <v>#DIV/0!</v>
      </c>
      <c r="E47" s="86" t="e">
        <f>($D$29+$C$40)/E45</f>
        <v>#DIV/0!</v>
      </c>
      <c r="F47" s="77" t="s">
        <v>27</v>
      </c>
    </row>
    <row r="48" spans="1:17" ht="21.75" thickBot="1" x14ac:dyDescent="0.4">
      <c r="A48" s="87" t="s">
        <v>50</v>
      </c>
      <c r="B48" s="88" t="e">
        <f>B47*B45</f>
        <v>#DIV/0!</v>
      </c>
      <c r="C48" s="88" t="e">
        <f t="shared" ref="C48:E48" si="12">C47*C45</f>
        <v>#DIV/0!</v>
      </c>
      <c r="D48" s="88" t="e">
        <f t="shared" si="12"/>
        <v>#DIV/0!</v>
      </c>
      <c r="E48" s="88" t="e">
        <f t="shared" si="12"/>
        <v>#DIV/0!</v>
      </c>
      <c r="F48" s="89" t="s">
        <v>9</v>
      </c>
    </row>
  </sheetData>
  <mergeCells count="2">
    <mergeCell ref="G2:G3"/>
    <mergeCell ref="H2:H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EF80F-3E2A-411F-8B1E-CEA706242E3C}">
  <dimension ref="A1:R50"/>
  <sheetViews>
    <sheetView showGridLines="0" workbookViewId="0">
      <selection activeCell="B3" sqref="B3"/>
    </sheetView>
  </sheetViews>
  <sheetFormatPr baseColWidth="10" defaultRowHeight="15" x14ac:dyDescent="0.25"/>
  <cols>
    <col min="1" max="1" width="47.5703125" customWidth="1"/>
    <col min="3" max="3" width="22.28515625" customWidth="1"/>
    <col min="5" max="5" width="28.5703125" customWidth="1"/>
    <col min="6" max="6" width="13" customWidth="1"/>
    <col min="7" max="7" width="21" bestFit="1" customWidth="1"/>
    <col min="8" max="8" width="13.7109375" bestFit="1" customWidth="1"/>
    <col min="10" max="10" width="20.7109375" customWidth="1"/>
    <col min="11" max="11" width="15.7109375" customWidth="1"/>
  </cols>
  <sheetData>
    <row r="1" spans="1:17" ht="19.5" thickBot="1" x14ac:dyDescent="0.35">
      <c r="A1" s="1" t="s">
        <v>102</v>
      </c>
      <c r="B1" s="1"/>
    </row>
    <row r="2" spans="1:17" ht="28.5" x14ac:dyDescent="0.45">
      <c r="A2" s="2" t="s">
        <v>36</v>
      </c>
      <c r="B2" s="33">
        <v>3000</v>
      </c>
      <c r="C2" s="3" t="s">
        <v>9</v>
      </c>
      <c r="D2" s="3" t="s">
        <v>37</v>
      </c>
      <c r="E2" s="3"/>
      <c r="F2" s="4">
        <f>E15</f>
        <v>1</v>
      </c>
      <c r="G2" s="103" t="s">
        <v>32</v>
      </c>
      <c r="H2" s="104">
        <f>SUM(F2:F3)</f>
        <v>1</v>
      </c>
    </row>
    <row r="3" spans="1:17" ht="29.25" thickBot="1" x14ac:dyDescent="0.5">
      <c r="A3" s="5"/>
      <c r="B3" s="6"/>
      <c r="C3" s="6"/>
      <c r="D3" s="6" t="s">
        <v>38</v>
      </c>
      <c r="E3" s="6"/>
      <c r="F3" s="7">
        <f>E28</f>
        <v>0</v>
      </c>
      <c r="G3" s="103"/>
      <c r="H3" s="105"/>
    </row>
    <row r="4" spans="1:17" ht="15.75" thickBot="1" x14ac:dyDescent="0.3">
      <c r="D4" s="8" t="s">
        <v>0</v>
      </c>
      <c r="E4" s="9" t="s">
        <v>1</v>
      </c>
    </row>
    <row r="5" spans="1:17" ht="18.75" x14ac:dyDescent="0.3">
      <c r="A5" t="s">
        <v>2</v>
      </c>
      <c r="B5" t="s">
        <v>3</v>
      </c>
      <c r="C5" s="40" t="s">
        <v>28</v>
      </c>
      <c r="D5" s="10">
        <f>$D$15*E5</f>
        <v>1500</v>
      </c>
      <c r="E5" s="34">
        <v>0.5</v>
      </c>
      <c r="G5" s="43" t="s">
        <v>58</v>
      </c>
      <c r="H5" s="62"/>
      <c r="J5" s="43" t="s">
        <v>4</v>
      </c>
      <c r="K5" s="44"/>
      <c r="L5" s="44"/>
      <c r="M5" s="45"/>
      <c r="N5" s="45"/>
      <c r="O5" s="46"/>
      <c r="P5" s="46"/>
      <c r="Q5" s="47"/>
    </row>
    <row r="6" spans="1:17" x14ac:dyDescent="0.25">
      <c r="B6" t="s">
        <v>5</v>
      </c>
      <c r="C6" s="41" t="s">
        <v>59</v>
      </c>
      <c r="D6" s="13">
        <f>$D$15*E6</f>
        <v>600</v>
      </c>
      <c r="E6" s="35">
        <v>0.2</v>
      </c>
      <c r="G6" s="52" t="str">
        <f>C5</f>
        <v>Wildschwein - Schulter</v>
      </c>
      <c r="H6" s="67">
        <f>D5</f>
        <v>1500</v>
      </c>
      <c r="J6" s="48" t="s">
        <v>2</v>
      </c>
      <c r="K6" s="49"/>
      <c r="L6" s="49"/>
      <c r="M6" s="50"/>
      <c r="N6" s="50"/>
      <c r="O6" s="49" t="s">
        <v>6</v>
      </c>
      <c r="Q6" s="51"/>
    </row>
    <row r="7" spans="1:17" x14ac:dyDescent="0.25">
      <c r="B7" t="s">
        <v>7</v>
      </c>
      <c r="C7" s="41" t="s">
        <v>103</v>
      </c>
      <c r="D7" s="13">
        <f>$D$15*E7</f>
        <v>900</v>
      </c>
      <c r="E7" s="35">
        <v>0.3</v>
      </c>
      <c r="G7" s="52" t="str">
        <f>C6</f>
        <v>HS-Speck, Rücken</v>
      </c>
      <c r="H7" s="67">
        <f>D6</f>
        <v>600</v>
      </c>
      <c r="J7" s="52" t="s">
        <v>8</v>
      </c>
      <c r="K7" s="53" t="s">
        <v>29</v>
      </c>
      <c r="L7" s="54">
        <v>20</v>
      </c>
      <c r="M7" s="55" t="s">
        <v>9</v>
      </c>
      <c r="N7" t="s">
        <v>8</v>
      </c>
      <c r="O7" s="53"/>
      <c r="P7" s="91">
        <v>0</v>
      </c>
      <c r="Q7" s="51" t="s">
        <v>9</v>
      </c>
    </row>
    <row r="8" spans="1:17" x14ac:dyDescent="0.25">
      <c r="B8" t="s">
        <v>51</v>
      </c>
      <c r="C8" s="41"/>
      <c r="D8" s="13">
        <f t="shared" ref="D8:D13" si="0">$D$15*E8</f>
        <v>0</v>
      </c>
      <c r="E8" s="35">
        <v>0</v>
      </c>
      <c r="G8" s="52" t="str">
        <f t="shared" ref="G8:G14" si="1">C7</f>
        <v>HS-Bauch, fett</v>
      </c>
      <c r="H8" s="67">
        <f>D19</f>
        <v>0</v>
      </c>
      <c r="J8" s="52" t="s">
        <v>10</v>
      </c>
      <c r="K8" s="53" t="s">
        <v>83</v>
      </c>
      <c r="L8" s="54">
        <v>3</v>
      </c>
      <c r="M8" s="55" t="s">
        <v>9</v>
      </c>
      <c r="N8" t="s">
        <v>10</v>
      </c>
      <c r="O8" s="53"/>
      <c r="P8" s="91"/>
      <c r="Q8" s="51" t="s">
        <v>9</v>
      </c>
    </row>
    <row r="9" spans="1:17" x14ac:dyDescent="0.25">
      <c r="B9" t="s">
        <v>52</v>
      </c>
      <c r="C9" s="41"/>
      <c r="D9" s="13">
        <f t="shared" si="0"/>
        <v>0</v>
      </c>
      <c r="E9" s="35">
        <v>0</v>
      </c>
      <c r="G9" s="52">
        <f t="shared" si="1"/>
        <v>0</v>
      </c>
      <c r="H9" s="51"/>
      <c r="J9" s="52" t="s">
        <v>11</v>
      </c>
      <c r="K9" s="53" t="s">
        <v>66</v>
      </c>
      <c r="L9" s="54">
        <v>2</v>
      </c>
      <c r="M9" s="55" t="s">
        <v>9</v>
      </c>
      <c r="N9" t="s">
        <v>11</v>
      </c>
      <c r="O9" s="53"/>
      <c r="P9" s="91"/>
      <c r="Q9" s="51" t="s">
        <v>9</v>
      </c>
    </row>
    <row r="10" spans="1:17" x14ac:dyDescent="0.25">
      <c r="B10" t="s">
        <v>53</v>
      </c>
      <c r="C10" s="41"/>
      <c r="D10" s="13">
        <f t="shared" si="0"/>
        <v>0</v>
      </c>
      <c r="E10" s="35">
        <v>0</v>
      </c>
      <c r="G10" s="52">
        <f t="shared" si="1"/>
        <v>0</v>
      </c>
      <c r="H10" s="51"/>
      <c r="J10" s="52" t="s">
        <v>12</v>
      </c>
      <c r="K10" s="53" t="s">
        <v>105</v>
      </c>
      <c r="L10" s="54">
        <v>3</v>
      </c>
      <c r="M10" s="55" t="s">
        <v>9</v>
      </c>
      <c r="N10" t="s">
        <v>12</v>
      </c>
      <c r="O10" s="53"/>
      <c r="P10" s="91"/>
      <c r="Q10" s="51" t="s">
        <v>9</v>
      </c>
    </row>
    <row r="11" spans="1:17" x14ac:dyDescent="0.25">
      <c r="B11" t="s">
        <v>54</v>
      </c>
      <c r="C11" s="41"/>
      <c r="D11" s="13">
        <f t="shared" si="0"/>
        <v>0</v>
      </c>
      <c r="E11" s="35">
        <v>0</v>
      </c>
      <c r="G11" s="52">
        <f t="shared" si="1"/>
        <v>0</v>
      </c>
      <c r="H11" s="51"/>
      <c r="J11" s="52" t="s">
        <v>14</v>
      </c>
      <c r="K11" s="53" t="s">
        <v>95</v>
      </c>
      <c r="L11" s="54">
        <v>2</v>
      </c>
      <c r="M11" s="56" t="s">
        <v>9</v>
      </c>
      <c r="N11" t="s">
        <v>14</v>
      </c>
      <c r="O11" s="53"/>
      <c r="P11" s="91"/>
      <c r="Q11" s="51" t="s">
        <v>9</v>
      </c>
    </row>
    <row r="12" spans="1:17" x14ac:dyDescent="0.25">
      <c r="B12" t="s">
        <v>55</v>
      </c>
      <c r="C12" s="41"/>
      <c r="D12" s="13">
        <f t="shared" si="0"/>
        <v>0</v>
      </c>
      <c r="E12" s="35">
        <v>0</v>
      </c>
      <c r="G12" s="52">
        <f t="shared" si="1"/>
        <v>0</v>
      </c>
      <c r="H12" s="51"/>
      <c r="J12" s="52" t="s">
        <v>15</v>
      </c>
      <c r="K12" s="53" t="s">
        <v>106</v>
      </c>
      <c r="L12" s="54">
        <v>0.5</v>
      </c>
      <c r="M12" s="56"/>
      <c r="N12" t="s">
        <v>15</v>
      </c>
      <c r="O12" s="53"/>
      <c r="P12" s="91"/>
      <c r="Q12" s="51" t="s">
        <v>9</v>
      </c>
    </row>
    <row r="13" spans="1:17" x14ac:dyDescent="0.25">
      <c r="B13" t="s">
        <v>56</v>
      </c>
      <c r="C13" s="41"/>
      <c r="D13" s="13">
        <f t="shared" si="0"/>
        <v>0</v>
      </c>
      <c r="E13" s="35">
        <v>0</v>
      </c>
      <c r="G13" s="52">
        <f t="shared" si="1"/>
        <v>0</v>
      </c>
      <c r="H13" s="51"/>
      <c r="J13" s="52" t="s">
        <v>17</v>
      </c>
      <c r="K13" s="53" t="s">
        <v>107</v>
      </c>
      <c r="L13" s="54">
        <v>2</v>
      </c>
      <c r="M13" s="56"/>
      <c r="N13" t="s">
        <v>17</v>
      </c>
      <c r="O13" s="53"/>
      <c r="P13" s="91"/>
      <c r="Q13" s="51" t="s">
        <v>9</v>
      </c>
    </row>
    <row r="14" spans="1:17" ht="15.75" thickBot="1" x14ac:dyDescent="0.3">
      <c r="B14" t="s">
        <v>57</v>
      </c>
      <c r="C14" s="42"/>
      <c r="D14" s="13">
        <f>$D$15*E14</f>
        <v>0</v>
      </c>
      <c r="E14" s="36">
        <v>0</v>
      </c>
      <c r="G14" s="52">
        <f t="shared" si="1"/>
        <v>0</v>
      </c>
      <c r="H14" s="51"/>
      <c r="J14" s="52" t="s">
        <v>18</v>
      </c>
      <c r="K14" s="53"/>
      <c r="L14" s="54"/>
      <c r="M14" s="56"/>
      <c r="N14" t="s">
        <v>18</v>
      </c>
      <c r="O14" s="53"/>
      <c r="P14" s="91"/>
      <c r="Q14" s="51" t="s">
        <v>9</v>
      </c>
    </row>
    <row r="15" spans="1:17" ht="15.75" thickBot="1" x14ac:dyDescent="0.3">
      <c r="B15" s="15" t="s">
        <v>13</v>
      </c>
      <c r="C15" s="16"/>
      <c r="D15" s="17">
        <f>B2*F2</f>
        <v>3000</v>
      </c>
      <c r="E15" s="11">
        <f>SUM(E5:E14)</f>
        <v>1</v>
      </c>
      <c r="G15" s="52">
        <f>C14</f>
        <v>0</v>
      </c>
      <c r="H15" s="51"/>
      <c r="J15" s="52" t="s">
        <v>19</v>
      </c>
      <c r="K15" s="53"/>
      <c r="L15" s="54"/>
      <c r="M15" s="56"/>
      <c r="N15" t="s">
        <v>19</v>
      </c>
      <c r="O15" s="53"/>
      <c r="P15" s="91"/>
      <c r="Q15" s="51" t="s">
        <v>9</v>
      </c>
    </row>
    <row r="16" spans="1:17" x14ac:dyDescent="0.25">
      <c r="D16" s="18"/>
      <c r="E16" s="11"/>
      <c r="G16" s="52">
        <f>C18</f>
        <v>0</v>
      </c>
      <c r="H16" s="51"/>
      <c r="J16" s="52" t="s">
        <v>48</v>
      </c>
      <c r="K16" s="53"/>
      <c r="L16" s="54"/>
      <c r="M16" s="56"/>
      <c r="N16" t="s">
        <v>48</v>
      </c>
      <c r="O16" s="53"/>
      <c r="P16" s="91"/>
      <c r="Q16" s="51" t="s">
        <v>9</v>
      </c>
    </row>
    <row r="17" spans="1:18" ht="15.75" thickBot="1" x14ac:dyDescent="0.3">
      <c r="D17" s="19" t="s">
        <v>16</v>
      </c>
      <c r="E17" s="9" t="s">
        <v>1</v>
      </c>
      <c r="G17" s="52">
        <f t="shared" ref="G17:G25" si="2">C19</f>
        <v>0</v>
      </c>
      <c r="H17" s="51"/>
      <c r="J17" s="52" t="s">
        <v>49</v>
      </c>
      <c r="K17" s="53"/>
      <c r="L17" s="54"/>
      <c r="M17" s="56"/>
      <c r="N17" t="s">
        <v>49</v>
      </c>
      <c r="O17" s="53"/>
      <c r="P17" s="91"/>
      <c r="Q17" s="51" t="s">
        <v>9</v>
      </c>
    </row>
    <row r="18" spans="1:18" x14ac:dyDescent="0.25">
      <c r="A18" t="s">
        <v>6</v>
      </c>
      <c r="B18" t="s">
        <v>3</v>
      </c>
      <c r="C18" s="40"/>
      <c r="D18" s="10">
        <f>$D$15*E18</f>
        <v>0</v>
      </c>
      <c r="E18" s="37"/>
      <c r="G18" s="52">
        <f t="shared" si="2"/>
        <v>0</v>
      </c>
      <c r="H18" s="51"/>
      <c r="J18" s="48" t="s">
        <v>13</v>
      </c>
      <c r="K18" s="49"/>
      <c r="L18" s="64">
        <f>SUM(L7:L17)</f>
        <v>32.5</v>
      </c>
      <c r="M18" s="64" t="s">
        <v>9</v>
      </c>
      <c r="N18" s="49" t="s">
        <v>13</v>
      </c>
      <c r="O18" s="49"/>
      <c r="P18" s="64">
        <f>SUM(P7:P17)</f>
        <v>0</v>
      </c>
      <c r="Q18" s="65" t="s">
        <v>9</v>
      </c>
    </row>
    <row r="19" spans="1:18" ht="15.75" thickBot="1" x14ac:dyDescent="0.3">
      <c r="B19" t="s">
        <v>5</v>
      </c>
      <c r="C19" s="41"/>
      <c r="D19" s="13">
        <f>$D$15*E19</f>
        <v>0</v>
      </c>
      <c r="E19" s="38"/>
      <c r="G19" s="52">
        <f t="shared" si="2"/>
        <v>0</v>
      </c>
      <c r="H19" s="51"/>
      <c r="J19" s="57"/>
      <c r="K19" s="58"/>
      <c r="L19" s="58"/>
      <c r="M19" s="59"/>
      <c r="N19" s="59"/>
      <c r="O19" s="58"/>
      <c r="P19" s="58"/>
      <c r="Q19" s="60"/>
      <c r="R19" s="20"/>
    </row>
    <row r="20" spans="1:18" x14ac:dyDescent="0.25">
      <c r="B20" t="s">
        <v>7</v>
      </c>
      <c r="C20" s="41"/>
      <c r="D20" s="13">
        <f>$D$15*E20</f>
        <v>0</v>
      </c>
      <c r="E20" s="38">
        <v>0</v>
      </c>
      <c r="G20" s="52">
        <f t="shared" si="2"/>
        <v>0</v>
      </c>
      <c r="H20" s="51"/>
      <c r="R20" s="14"/>
    </row>
    <row r="21" spans="1:18" ht="15.75" thickBot="1" x14ac:dyDescent="0.3">
      <c r="B21" t="s">
        <v>51</v>
      </c>
      <c r="C21" s="41"/>
      <c r="D21" s="13">
        <f t="shared" ref="D21:D26" si="3">$D$15*E21</f>
        <v>0</v>
      </c>
      <c r="E21" s="38">
        <v>0</v>
      </c>
      <c r="G21" s="52">
        <f t="shared" si="2"/>
        <v>0</v>
      </c>
      <c r="H21" s="51"/>
    </row>
    <row r="22" spans="1:18" ht="18.75" x14ac:dyDescent="0.3">
      <c r="B22" t="s">
        <v>52</v>
      </c>
      <c r="C22" s="41"/>
      <c r="D22" s="13">
        <f t="shared" si="3"/>
        <v>0</v>
      </c>
      <c r="E22" s="38">
        <v>0</v>
      </c>
      <c r="G22" s="52">
        <f t="shared" si="2"/>
        <v>0</v>
      </c>
      <c r="H22" s="51"/>
      <c r="J22" s="43" t="s">
        <v>35</v>
      </c>
      <c r="K22" s="46"/>
      <c r="L22" s="46"/>
      <c r="M22" s="46"/>
      <c r="N22" s="61" t="s">
        <v>39</v>
      </c>
      <c r="O22" s="46"/>
      <c r="P22" s="46"/>
      <c r="Q22" s="62"/>
    </row>
    <row r="23" spans="1:18" x14ac:dyDescent="0.25">
      <c r="B23" t="s">
        <v>53</v>
      </c>
      <c r="C23" s="41"/>
      <c r="D23" s="13">
        <f t="shared" si="3"/>
        <v>0</v>
      </c>
      <c r="E23" s="38">
        <v>0</v>
      </c>
      <c r="G23" s="52">
        <f t="shared" si="2"/>
        <v>0</v>
      </c>
      <c r="H23" s="51"/>
      <c r="J23" s="52" t="str">
        <f t="shared" ref="J23:K27" si="4">J7</f>
        <v>Gewürz 1</v>
      </c>
      <c r="K23" t="str">
        <f t="shared" si="4"/>
        <v>Salz</v>
      </c>
      <c r="L23" s="55">
        <f t="shared" ref="L23:L33" si="5">($D$29/1000)*L7</f>
        <v>60</v>
      </c>
      <c r="M23" t="s">
        <v>9</v>
      </c>
      <c r="N23" t="str">
        <f t="shared" ref="N23:O33" si="6">N7</f>
        <v>Gewürz 1</v>
      </c>
      <c r="O23">
        <f t="shared" si="6"/>
        <v>0</v>
      </c>
      <c r="P23" s="55">
        <f t="shared" ref="P23:P33" si="7">($D$29/1000)*P7</f>
        <v>0</v>
      </c>
      <c r="Q23" s="51" t="s">
        <v>9</v>
      </c>
    </row>
    <row r="24" spans="1:18" x14ac:dyDescent="0.25">
      <c r="B24" t="s">
        <v>54</v>
      </c>
      <c r="C24" s="41"/>
      <c r="D24" s="13">
        <f t="shared" si="3"/>
        <v>0</v>
      </c>
      <c r="E24" s="38">
        <v>0</v>
      </c>
      <c r="G24" s="52">
        <f t="shared" si="2"/>
        <v>0</v>
      </c>
      <c r="H24" s="51"/>
      <c r="J24" s="52" t="str">
        <f t="shared" si="4"/>
        <v>Gewürz 2</v>
      </c>
      <c r="K24" t="str">
        <f t="shared" si="4"/>
        <v>Pfeffer, weiß</v>
      </c>
      <c r="L24" s="55">
        <f t="shared" si="5"/>
        <v>9</v>
      </c>
      <c r="M24" t="s">
        <v>9</v>
      </c>
      <c r="N24" t="str">
        <f t="shared" si="6"/>
        <v>Gewürz 2</v>
      </c>
      <c r="O24">
        <f t="shared" si="6"/>
        <v>0</v>
      </c>
      <c r="P24" s="55">
        <f t="shared" si="7"/>
        <v>0</v>
      </c>
      <c r="Q24" s="51" t="s">
        <v>9</v>
      </c>
    </row>
    <row r="25" spans="1:18" x14ac:dyDescent="0.25">
      <c r="B25" t="s">
        <v>55</v>
      </c>
      <c r="C25" s="41"/>
      <c r="D25" s="13">
        <f t="shared" si="3"/>
        <v>0</v>
      </c>
      <c r="E25" s="38">
        <v>0</v>
      </c>
      <c r="G25" s="52">
        <f t="shared" si="2"/>
        <v>0</v>
      </c>
      <c r="H25" s="51"/>
      <c r="J25" s="52" t="str">
        <f t="shared" si="4"/>
        <v>Gewürz 3</v>
      </c>
      <c r="K25" t="str">
        <f t="shared" si="4"/>
        <v>Zucker</v>
      </c>
      <c r="L25" s="55">
        <f t="shared" si="5"/>
        <v>6</v>
      </c>
      <c r="M25" t="s">
        <v>9</v>
      </c>
      <c r="N25" t="str">
        <f t="shared" si="6"/>
        <v>Gewürz 3</v>
      </c>
      <c r="O25">
        <f t="shared" si="6"/>
        <v>0</v>
      </c>
      <c r="P25" s="55">
        <f t="shared" si="7"/>
        <v>0</v>
      </c>
      <c r="Q25" s="51" t="s">
        <v>9</v>
      </c>
    </row>
    <row r="26" spans="1:18" x14ac:dyDescent="0.25">
      <c r="B26" t="s">
        <v>56</v>
      </c>
      <c r="C26" s="41"/>
      <c r="D26" s="13">
        <f t="shared" si="3"/>
        <v>0</v>
      </c>
      <c r="E26" s="38">
        <v>0</v>
      </c>
      <c r="G26" s="52" t="str">
        <f>A33</f>
        <v>Äpfel, getr., gehackt</v>
      </c>
      <c r="H26" s="67">
        <f>C33</f>
        <v>150</v>
      </c>
      <c r="J26" s="52" t="str">
        <f t="shared" si="4"/>
        <v>Gewürz 4</v>
      </c>
      <c r="K26" t="str">
        <f t="shared" si="4"/>
        <v>Petersilie</v>
      </c>
      <c r="L26" s="55">
        <f t="shared" si="5"/>
        <v>9</v>
      </c>
      <c r="M26" t="s">
        <v>9</v>
      </c>
      <c r="N26" t="str">
        <f t="shared" si="6"/>
        <v>Gewürz 4</v>
      </c>
      <c r="O26">
        <f t="shared" si="6"/>
        <v>0</v>
      </c>
      <c r="P26" s="55">
        <f t="shared" si="7"/>
        <v>0</v>
      </c>
      <c r="Q26" s="51" t="s">
        <v>9</v>
      </c>
    </row>
    <row r="27" spans="1:18" ht="15.75" thickBot="1" x14ac:dyDescent="0.3">
      <c r="B27" t="s">
        <v>57</v>
      </c>
      <c r="C27" s="42"/>
      <c r="D27" s="21">
        <f>$D$15*E27</f>
        <v>0</v>
      </c>
      <c r="E27" s="39">
        <v>0</v>
      </c>
      <c r="G27" s="52" t="str">
        <f t="shared" ref="G27:G32" si="8">A34</f>
        <v>Walnusskerne, geh.</v>
      </c>
      <c r="H27" s="67">
        <f t="shared" ref="H27:H32" si="9">C34</f>
        <v>150</v>
      </c>
      <c r="J27" s="52" t="str">
        <f t="shared" si="4"/>
        <v>Gewürz 5</v>
      </c>
      <c r="K27" t="str">
        <f t="shared" si="4"/>
        <v>Koriander, gemahlen</v>
      </c>
      <c r="L27" s="55">
        <f t="shared" si="5"/>
        <v>6</v>
      </c>
      <c r="M27" t="s">
        <v>9</v>
      </c>
      <c r="N27" t="str">
        <f t="shared" si="6"/>
        <v>Gewürz 5</v>
      </c>
      <c r="O27">
        <f t="shared" si="6"/>
        <v>0</v>
      </c>
      <c r="P27" s="55">
        <f t="shared" si="7"/>
        <v>0</v>
      </c>
      <c r="Q27" s="51" t="s">
        <v>9</v>
      </c>
    </row>
    <row r="28" spans="1:18" ht="15.75" thickBot="1" x14ac:dyDescent="0.3">
      <c r="B28" s="15" t="s">
        <v>13</v>
      </c>
      <c r="C28" s="16"/>
      <c r="D28" s="22">
        <f>B2*F3</f>
        <v>0</v>
      </c>
      <c r="E28" s="11">
        <f>SUM(E18:E27)</f>
        <v>0</v>
      </c>
      <c r="G28" s="52" t="str">
        <f t="shared" si="8"/>
        <v>Calvados</v>
      </c>
      <c r="H28" s="67">
        <f t="shared" si="9"/>
        <v>150</v>
      </c>
      <c r="J28" s="52" t="str">
        <f t="shared" ref="J28:K28" si="10">J12</f>
        <v>Gewürz 6</v>
      </c>
      <c r="K28" t="str">
        <f t="shared" si="10"/>
        <v>Piment, gemahlen</v>
      </c>
      <c r="L28" s="55">
        <f t="shared" si="5"/>
        <v>1.5</v>
      </c>
      <c r="M28" t="s">
        <v>9</v>
      </c>
      <c r="N28" t="str">
        <f t="shared" si="6"/>
        <v>Gewürz 6</v>
      </c>
      <c r="O28">
        <f t="shared" si="6"/>
        <v>0</v>
      </c>
      <c r="P28" s="55">
        <f t="shared" si="7"/>
        <v>0</v>
      </c>
      <c r="Q28" s="51" t="s">
        <v>9</v>
      </c>
    </row>
    <row r="29" spans="1:18" ht="19.5" thickBot="1" x14ac:dyDescent="0.35">
      <c r="A29" t="s">
        <v>20</v>
      </c>
      <c r="D29" s="23">
        <f>B2</f>
        <v>3000</v>
      </c>
      <c r="E29" s="11"/>
      <c r="G29" s="52" t="str">
        <f t="shared" si="8"/>
        <v>Zwiebeln</v>
      </c>
      <c r="H29" s="67">
        <f t="shared" si="9"/>
        <v>120</v>
      </c>
      <c r="J29" s="52" t="str">
        <f t="shared" ref="J29:K29" si="11">J13</f>
        <v>Gewürz 7</v>
      </c>
      <c r="K29" t="str">
        <f t="shared" si="11"/>
        <v>Majoran</v>
      </c>
      <c r="L29" s="55">
        <f t="shared" si="5"/>
        <v>6</v>
      </c>
      <c r="M29" t="s">
        <v>9</v>
      </c>
      <c r="N29" t="str">
        <f t="shared" si="6"/>
        <v>Gewürz 7</v>
      </c>
      <c r="O29">
        <f t="shared" si="6"/>
        <v>0</v>
      </c>
      <c r="P29" s="55">
        <f t="shared" si="7"/>
        <v>0</v>
      </c>
      <c r="Q29" s="51" t="s">
        <v>9</v>
      </c>
    </row>
    <row r="30" spans="1:18" x14ac:dyDescent="0.25">
      <c r="A30" t="s">
        <v>21</v>
      </c>
      <c r="D30" s="24">
        <f>D15+D28</f>
        <v>3000</v>
      </c>
      <c r="G30" s="52" t="str">
        <f t="shared" si="8"/>
        <v>Saitling 28/30</v>
      </c>
      <c r="H30" s="67">
        <f t="shared" si="9"/>
        <v>6</v>
      </c>
      <c r="J30" s="52" t="str">
        <f t="shared" ref="J30:K30" si="12">J14</f>
        <v>Gewürz 8</v>
      </c>
      <c r="K30">
        <f t="shared" si="12"/>
        <v>0</v>
      </c>
      <c r="L30" s="55">
        <f t="shared" si="5"/>
        <v>0</v>
      </c>
      <c r="M30" t="s">
        <v>9</v>
      </c>
      <c r="N30" t="str">
        <f t="shared" si="6"/>
        <v>Gewürz 8</v>
      </c>
      <c r="O30">
        <f t="shared" si="6"/>
        <v>0</v>
      </c>
      <c r="P30" s="55">
        <f t="shared" si="7"/>
        <v>0</v>
      </c>
      <c r="Q30" s="51" t="s">
        <v>9</v>
      </c>
    </row>
    <row r="31" spans="1:18" ht="15.75" thickBot="1" x14ac:dyDescent="0.3">
      <c r="D31" s="11"/>
      <c r="G31" s="52">
        <f t="shared" si="8"/>
        <v>0</v>
      </c>
      <c r="H31" s="67">
        <f t="shared" si="9"/>
        <v>0</v>
      </c>
      <c r="J31" s="52" t="str">
        <f t="shared" ref="J31:K31" si="13">J15</f>
        <v>Gewürz 9</v>
      </c>
      <c r="K31">
        <f t="shared" si="13"/>
        <v>0</v>
      </c>
      <c r="L31" s="55">
        <f t="shared" si="5"/>
        <v>0</v>
      </c>
      <c r="M31" t="s">
        <v>9</v>
      </c>
      <c r="N31" t="str">
        <f t="shared" si="6"/>
        <v>Gewürz 9</v>
      </c>
      <c r="O31">
        <f t="shared" si="6"/>
        <v>0</v>
      </c>
      <c r="P31" s="55">
        <f t="shared" si="7"/>
        <v>0</v>
      </c>
      <c r="Q31" s="51" t="s">
        <v>9</v>
      </c>
    </row>
    <row r="32" spans="1:18" x14ac:dyDescent="0.25">
      <c r="A32" s="68" t="s">
        <v>60</v>
      </c>
      <c r="B32" s="69" t="s">
        <v>34</v>
      </c>
      <c r="C32" s="25" t="s">
        <v>32</v>
      </c>
      <c r="D32" s="26"/>
      <c r="G32" s="52">
        <f t="shared" si="8"/>
        <v>0</v>
      </c>
      <c r="H32" s="67">
        <f t="shared" si="9"/>
        <v>0</v>
      </c>
      <c r="J32" s="52" t="str">
        <f t="shared" ref="J32:K32" si="14">J16</f>
        <v>Gewürz 10</v>
      </c>
      <c r="K32">
        <f t="shared" si="14"/>
        <v>0</v>
      </c>
      <c r="L32" s="55">
        <f t="shared" si="5"/>
        <v>0</v>
      </c>
      <c r="M32" t="s">
        <v>9</v>
      </c>
      <c r="N32" t="str">
        <f t="shared" si="6"/>
        <v>Gewürz 10</v>
      </c>
      <c r="O32">
        <f t="shared" si="6"/>
        <v>0</v>
      </c>
      <c r="P32" s="55">
        <f t="shared" si="7"/>
        <v>0</v>
      </c>
      <c r="Q32" s="51" t="s">
        <v>9</v>
      </c>
    </row>
    <row r="33" spans="1:17" x14ac:dyDescent="0.25">
      <c r="A33" s="70" t="s">
        <v>31</v>
      </c>
      <c r="B33" s="71">
        <v>50</v>
      </c>
      <c r="C33" s="27">
        <f t="shared" ref="C33:C37" si="15">($D$29/1000)*B33</f>
        <v>150</v>
      </c>
      <c r="D33" s="28" t="s">
        <v>9</v>
      </c>
      <c r="G33" s="52"/>
      <c r="H33" s="67"/>
      <c r="J33" s="52" t="str">
        <f t="shared" ref="J33:K33" si="16">J17</f>
        <v>Gewürz 11</v>
      </c>
      <c r="K33">
        <f t="shared" si="16"/>
        <v>0</v>
      </c>
      <c r="L33" s="55">
        <f t="shared" si="5"/>
        <v>0</v>
      </c>
      <c r="M33" t="s">
        <v>9</v>
      </c>
      <c r="N33" t="str">
        <f t="shared" si="6"/>
        <v>Gewürz 11</v>
      </c>
      <c r="O33">
        <f t="shared" si="6"/>
        <v>0</v>
      </c>
      <c r="P33" s="55">
        <f t="shared" si="7"/>
        <v>0</v>
      </c>
      <c r="Q33" s="51" t="s">
        <v>9</v>
      </c>
    </row>
    <row r="34" spans="1:17" x14ac:dyDescent="0.25">
      <c r="A34" s="70" t="s">
        <v>33</v>
      </c>
      <c r="B34" s="71">
        <v>50</v>
      </c>
      <c r="C34" s="27">
        <f t="shared" si="15"/>
        <v>150</v>
      </c>
      <c r="D34" s="28" t="s">
        <v>9</v>
      </c>
      <c r="G34" s="52"/>
      <c r="H34" s="51"/>
      <c r="J34" s="48" t="str">
        <f>J18</f>
        <v>Summe</v>
      </c>
      <c r="K34" s="49"/>
      <c r="L34" s="66">
        <f>SUM(L23:L33)</f>
        <v>97.5</v>
      </c>
      <c r="M34" s="49" t="s">
        <v>9</v>
      </c>
      <c r="N34" s="49" t="str">
        <f>N18</f>
        <v>Summe</v>
      </c>
      <c r="O34" s="49"/>
      <c r="P34" s="66">
        <f>SUM(P23:P33)</f>
        <v>0</v>
      </c>
      <c r="Q34" s="28" t="s">
        <v>9</v>
      </c>
    </row>
    <row r="35" spans="1:17" ht="15.75" thickBot="1" x14ac:dyDescent="0.3">
      <c r="A35" s="70" t="s">
        <v>104</v>
      </c>
      <c r="B35" s="71">
        <v>50</v>
      </c>
      <c r="C35" s="27">
        <f t="shared" si="15"/>
        <v>150</v>
      </c>
      <c r="D35" s="28" t="s">
        <v>9</v>
      </c>
      <c r="G35" s="57"/>
      <c r="H35" s="63"/>
      <c r="J35" s="57"/>
      <c r="K35" s="58"/>
      <c r="L35" s="58"/>
      <c r="M35" s="58"/>
      <c r="N35" s="58"/>
      <c r="O35" s="58"/>
      <c r="P35" s="58"/>
      <c r="Q35" s="63"/>
    </row>
    <row r="36" spans="1:17" x14ac:dyDescent="0.25">
      <c r="A36" s="70" t="s">
        <v>93</v>
      </c>
      <c r="B36" s="71">
        <v>40</v>
      </c>
      <c r="C36" s="27">
        <f t="shared" si="15"/>
        <v>120</v>
      </c>
      <c r="D36" s="28" t="s">
        <v>9</v>
      </c>
    </row>
    <row r="37" spans="1:17" x14ac:dyDescent="0.25">
      <c r="A37" s="70" t="s">
        <v>110</v>
      </c>
      <c r="B37" s="71">
        <v>2</v>
      </c>
      <c r="C37" s="27">
        <f t="shared" si="15"/>
        <v>6</v>
      </c>
      <c r="D37" s="28" t="s">
        <v>45</v>
      </c>
    </row>
    <row r="38" spans="1:17" x14ac:dyDescent="0.25">
      <c r="A38" s="70"/>
      <c r="B38" s="71"/>
      <c r="C38" s="27">
        <f>($D$29/1000)*B38</f>
        <v>0</v>
      </c>
      <c r="D38" s="28" t="s">
        <v>9</v>
      </c>
    </row>
    <row r="39" spans="1:17" ht="15.75" thickBot="1" x14ac:dyDescent="0.3">
      <c r="A39" s="70"/>
      <c r="B39" s="53"/>
      <c r="C39" s="27">
        <f>($D$29/1000)*B39</f>
        <v>0</v>
      </c>
      <c r="D39" s="28" t="s">
        <v>9</v>
      </c>
    </row>
    <row r="40" spans="1:17" ht="15.75" thickBot="1" x14ac:dyDescent="0.3">
      <c r="A40" s="29" t="s">
        <v>46</v>
      </c>
      <c r="B40" s="30"/>
      <c r="C40" s="31">
        <f>SUM(C33:C39)</f>
        <v>576</v>
      </c>
      <c r="D40" s="32" t="s">
        <v>9</v>
      </c>
      <c r="G40" s="12"/>
    </row>
    <row r="41" spans="1:17" ht="15.75" thickBot="1" x14ac:dyDescent="0.3">
      <c r="G41" s="20"/>
    </row>
    <row r="42" spans="1:17" ht="26.25" x14ac:dyDescent="0.4">
      <c r="A42" s="72" t="s">
        <v>47</v>
      </c>
      <c r="B42" s="73"/>
      <c r="C42" s="73"/>
      <c r="D42" s="73"/>
      <c r="E42" s="73"/>
      <c r="F42" s="74"/>
    </row>
    <row r="43" spans="1:17" ht="21.75" thickBot="1" x14ac:dyDescent="0.4">
      <c r="A43" s="75" t="s">
        <v>41</v>
      </c>
      <c r="B43" s="76" t="s">
        <v>43</v>
      </c>
      <c r="C43" s="76" t="s">
        <v>44</v>
      </c>
      <c r="D43" s="76" t="s">
        <v>40</v>
      </c>
      <c r="E43" s="76" t="s">
        <v>42</v>
      </c>
      <c r="F43" s="77"/>
    </row>
    <row r="44" spans="1:17" ht="21.75" thickBot="1" x14ac:dyDescent="0.4">
      <c r="A44" s="78" t="s">
        <v>22</v>
      </c>
      <c r="B44" s="90">
        <v>18</v>
      </c>
      <c r="C44" s="90">
        <v>18</v>
      </c>
      <c r="D44" s="90">
        <v>18</v>
      </c>
      <c r="E44" s="90">
        <v>18</v>
      </c>
      <c r="F44" s="79" t="s">
        <v>23</v>
      </c>
    </row>
    <row r="45" spans="1:17" ht="21" x14ac:dyDescent="0.35">
      <c r="A45" s="80" t="s">
        <v>24</v>
      </c>
      <c r="B45" s="81">
        <f>(60/18)*B44</f>
        <v>60</v>
      </c>
      <c r="C45" s="81">
        <f>(120/18)*C44</f>
        <v>120</v>
      </c>
      <c r="D45" s="81">
        <f>(140/18)*D44</f>
        <v>140</v>
      </c>
      <c r="E45" s="81">
        <f>(150/18)*E44</f>
        <v>150</v>
      </c>
      <c r="F45" s="82" t="s">
        <v>9</v>
      </c>
    </row>
    <row r="46" spans="1:17" ht="21" x14ac:dyDescent="0.35">
      <c r="A46" s="83" t="s">
        <v>25</v>
      </c>
      <c r="B46" s="84">
        <f>(($D$29/1000)+($C$40/1000))*2.9</f>
        <v>10.3704</v>
      </c>
      <c r="C46" s="84">
        <f>(($D$29/1000)+($C$40/1000))*1.5</f>
        <v>5.3639999999999999</v>
      </c>
      <c r="D46" s="84">
        <f>(($D$29/1000)+($C$40/1000))*1.3</f>
        <v>4.6488000000000005</v>
      </c>
      <c r="E46" s="84">
        <f>(($D$29/1000)+($C$40/1000))*1.2</f>
        <v>4.2911999999999999</v>
      </c>
      <c r="F46" s="85" t="s">
        <v>45</v>
      </c>
    </row>
    <row r="47" spans="1:17" ht="21.75" thickBot="1" x14ac:dyDescent="0.4">
      <c r="A47" s="75" t="s">
        <v>26</v>
      </c>
      <c r="B47" s="86">
        <f>($D$29+$C$40)/B45</f>
        <v>59.6</v>
      </c>
      <c r="C47" s="86">
        <f>($D$29+$C$40)/C45</f>
        <v>29.8</v>
      </c>
      <c r="D47" s="86">
        <f>($D$29+$C$40)/D45</f>
        <v>25.542857142857144</v>
      </c>
      <c r="E47" s="86">
        <f>($D$29+$C$40)/E45</f>
        <v>23.84</v>
      </c>
      <c r="F47" s="77" t="s">
        <v>27</v>
      </c>
    </row>
    <row r="48" spans="1:17" ht="21.75" thickBot="1" x14ac:dyDescent="0.4">
      <c r="A48" s="87" t="s">
        <v>50</v>
      </c>
      <c r="B48" s="88">
        <f>B47*B45</f>
        <v>3576</v>
      </c>
      <c r="C48" s="88">
        <f t="shared" ref="C48:E48" si="17">C47*C45</f>
        <v>3576</v>
      </c>
      <c r="D48" s="88">
        <f t="shared" si="17"/>
        <v>3576</v>
      </c>
      <c r="E48" s="88">
        <f t="shared" si="17"/>
        <v>3576</v>
      </c>
      <c r="F48" s="89" t="s">
        <v>9</v>
      </c>
    </row>
    <row r="50" spans="1:6" ht="28.5" x14ac:dyDescent="0.45">
      <c r="A50" s="94"/>
      <c r="B50" s="95"/>
      <c r="C50" s="95"/>
      <c r="D50" s="95"/>
      <c r="E50" s="95"/>
      <c r="F50" s="79"/>
    </row>
  </sheetData>
  <mergeCells count="2">
    <mergeCell ref="G2:G3"/>
    <mergeCell ref="H2:H3"/>
  </mergeCells>
  <phoneticPr fontId="7" type="noConversion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F0741-83FB-40B5-AD82-69F9076133E5}">
  <dimension ref="A1:R48"/>
  <sheetViews>
    <sheetView showGridLines="0" workbookViewId="0">
      <selection activeCell="B3" sqref="B3"/>
    </sheetView>
  </sheetViews>
  <sheetFormatPr baseColWidth="10" defaultRowHeight="15" x14ac:dyDescent="0.25"/>
  <cols>
    <col min="1" max="1" width="47.5703125" customWidth="1"/>
    <col min="3" max="3" width="22.28515625" customWidth="1"/>
    <col min="5" max="5" width="28.5703125" customWidth="1"/>
    <col min="6" max="6" width="13" customWidth="1"/>
    <col min="7" max="7" width="21" bestFit="1" customWidth="1"/>
    <col min="8" max="8" width="13.7109375" bestFit="1" customWidth="1"/>
    <col min="10" max="10" width="20.7109375" customWidth="1"/>
    <col min="11" max="11" width="15.7109375" customWidth="1"/>
  </cols>
  <sheetData>
    <row r="1" spans="1:17" ht="19.5" thickBot="1" x14ac:dyDescent="0.35">
      <c r="A1" s="1" t="s">
        <v>61</v>
      </c>
      <c r="B1" s="1"/>
    </row>
    <row r="2" spans="1:17" ht="28.5" x14ac:dyDescent="0.45">
      <c r="A2" s="2" t="s">
        <v>36</v>
      </c>
      <c r="B2" s="33">
        <v>3000</v>
      </c>
      <c r="C2" s="3" t="s">
        <v>9</v>
      </c>
      <c r="D2" s="3" t="s">
        <v>37</v>
      </c>
      <c r="E2" s="3"/>
      <c r="F2" s="4">
        <f>E15</f>
        <v>1</v>
      </c>
      <c r="G2" s="103" t="s">
        <v>32</v>
      </c>
      <c r="H2" s="104">
        <f>SUM(F2:F3)</f>
        <v>1</v>
      </c>
    </row>
    <row r="3" spans="1:17" ht="29.25" thickBot="1" x14ac:dyDescent="0.5">
      <c r="A3" s="5"/>
      <c r="B3" s="6"/>
      <c r="C3" s="6"/>
      <c r="D3" s="6" t="s">
        <v>38</v>
      </c>
      <c r="E3" s="6"/>
      <c r="F3" s="7">
        <f>E28</f>
        <v>0</v>
      </c>
      <c r="G3" s="103"/>
      <c r="H3" s="105"/>
    </row>
    <row r="4" spans="1:17" ht="15.75" thickBot="1" x14ac:dyDescent="0.3">
      <c r="D4" s="8" t="s">
        <v>0</v>
      </c>
      <c r="E4" s="9" t="s">
        <v>1</v>
      </c>
    </row>
    <row r="5" spans="1:17" ht="18.75" x14ac:dyDescent="0.3">
      <c r="A5" t="s">
        <v>2</v>
      </c>
      <c r="B5" t="s">
        <v>3</v>
      </c>
      <c r="C5" s="40" t="s">
        <v>62</v>
      </c>
      <c r="D5" s="10">
        <f>$D$15*E5</f>
        <v>1500</v>
      </c>
      <c r="E5" s="34">
        <v>0.5</v>
      </c>
      <c r="G5" s="43" t="s">
        <v>58</v>
      </c>
      <c r="H5" s="62"/>
      <c r="J5" s="43" t="s">
        <v>4</v>
      </c>
      <c r="K5" s="44"/>
      <c r="L5" s="44"/>
      <c r="M5" s="45"/>
      <c r="N5" s="45"/>
      <c r="O5" s="46"/>
      <c r="P5" s="46"/>
      <c r="Q5" s="47"/>
    </row>
    <row r="6" spans="1:17" x14ac:dyDescent="0.25">
      <c r="B6" t="s">
        <v>5</v>
      </c>
      <c r="C6" s="41" t="s">
        <v>63</v>
      </c>
      <c r="D6" s="13">
        <f>$D$15*E6</f>
        <v>900</v>
      </c>
      <c r="E6" s="35">
        <v>0.3</v>
      </c>
      <c r="G6" s="52" t="str">
        <f>C5</f>
        <v>Rehschulter</v>
      </c>
      <c r="H6" s="67">
        <f>D5</f>
        <v>1500</v>
      </c>
      <c r="J6" s="48" t="s">
        <v>2</v>
      </c>
      <c r="K6" s="49"/>
      <c r="L6" s="49"/>
      <c r="M6" s="50"/>
      <c r="N6" s="50"/>
      <c r="O6" s="49" t="s">
        <v>6</v>
      </c>
      <c r="Q6" s="51"/>
    </row>
    <row r="7" spans="1:17" x14ac:dyDescent="0.25">
      <c r="B7" t="s">
        <v>7</v>
      </c>
      <c r="C7" s="41" t="s">
        <v>76</v>
      </c>
      <c r="D7" s="13">
        <f>$D$15*E7</f>
        <v>600</v>
      </c>
      <c r="E7" s="35">
        <v>0.2</v>
      </c>
      <c r="G7" s="52" t="str">
        <f>C6</f>
        <v>HS-Schulter m. Speck</v>
      </c>
      <c r="H7" s="67">
        <f>D6</f>
        <v>900</v>
      </c>
      <c r="J7" s="52" t="s">
        <v>8</v>
      </c>
      <c r="K7" s="53" t="s">
        <v>29</v>
      </c>
      <c r="L7" s="92">
        <v>18</v>
      </c>
      <c r="M7" s="55" t="s">
        <v>9</v>
      </c>
      <c r="N7" t="s">
        <v>8</v>
      </c>
      <c r="O7" s="53"/>
      <c r="P7" s="91">
        <v>0</v>
      </c>
      <c r="Q7" s="51" t="s">
        <v>9</v>
      </c>
    </row>
    <row r="8" spans="1:17" x14ac:dyDescent="0.25">
      <c r="B8" t="s">
        <v>51</v>
      </c>
      <c r="C8" s="41"/>
      <c r="D8" s="13">
        <f t="shared" ref="D8:D13" si="0">$D$15*E8</f>
        <v>0</v>
      </c>
      <c r="E8" s="35">
        <v>0</v>
      </c>
      <c r="G8" s="52" t="str">
        <f t="shared" ref="G8:G14" si="1">C7</f>
        <v>HS-Rückenspeck</v>
      </c>
      <c r="H8" s="67">
        <f>D19</f>
        <v>0</v>
      </c>
      <c r="J8" s="52" t="s">
        <v>10</v>
      </c>
      <c r="K8" s="53" t="s">
        <v>30</v>
      </c>
      <c r="L8" s="92">
        <v>1</v>
      </c>
      <c r="M8" s="55" t="s">
        <v>9</v>
      </c>
      <c r="N8" t="s">
        <v>10</v>
      </c>
      <c r="O8" s="53"/>
      <c r="P8" s="91"/>
      <c r="Q8" s="51" t="s">
        <v>9</v>
      </c>
    </row>
    <row r="9" spans="1:17" x14ac:dyDescent="0.25">
      <c r="B9" t="s">
        <v>52</v>
      </c>
      <c r="C9" s="41"/>
      <c r="D9" s="13">
        <f t="shared" si="0"/>
        <v>0</v>
      </c>
      <c r="E9" s="35">
        <v>0</v>
      </c>
      <c r="G9" s="52">
        <f t="shared" si="1"/>
        <v>0</v>
      </c>
      <c r="H9" s="51"/>
      <c r="J9" s="52" t="s">
        <v>11</v>
      </c>
      <c r="K9" s="53" t="s">
        <v>66</v>
      </c>
      <c r="L9" s="92">
        <v>2</v>
      </c>
      <c r="M9" s="55" t="s">
        <v>9</v>
      </c>
      <c r="N9" t="s">
        <v>11</v>
      </c>
      <c r="O9" s="53"/>
      <c r="P9" s="91"/>
      <c r="Q9" s="51" t="s">
        <v>9</v>
      </c>
    </row>
    <row r="10" spans="1:17" x14ac:dyDescent="0.25">
      <c r="B10" t="s">
        <v>53</v>
      </c>
      <c r="C10" s="41"/>
      <c r="D10" s="13">
        <f t="shared" si="0"/>
        <v>0</v>
      </c>
      <c r="E10" s="35">
        <v>0</v>
      </c>
      <c r="G10" s="52">
        <f t="shared" si="1"/>
        <v>0</v>
      </c>
      <c r="H10" s="51"/>
      <c r="J10" s="52" t="s">
        <v>12</v>
      </c>
      <c r="K10" s="53" t="s">
        <v>67</v>
      </c>
      <c r="L10" s="92">
        <v>1</v>
      </c>
      <c r="M10" s="55" t="s">
        <v>9</v>
      </c>
      <c r="N10" t="s">
        <v>12</v>
      </c>
      <c r="O10" s="53"/>
      <c r="P10" s="91"/>
      <c r="Q10" s="51" t="s">
        <v>9</v>
      </c>
    </row>
    <row r="11" spans="1:17" x14ac:dyDescent="0.25">
      <c r="B11" t="s">
        <v>54</v>
      </c>
      <c r="C11" s="41"/>
      <c r="D11" s="13">
        <f t="shared" si="0"/>
        <v>0</v>
      </c>
      <c r="E11" s="35">
        <v>0</v>
      </c>
      <c r="G11" s="52">
        <f t="shared" si="1"/>
        <v>0</v>
      </c>
      <c r="H11" s="51"/>
      <c r="J11" s="52" t="s">
        <v>14</v>
      </c>
      <c r="K11" s="53" t="s">
        <v>68</v>
      </c>
      <c r="L11" s="92">
        <v>2</v>
      </c>
      <c r="M11" s="56" t="s">
        <v>9</v>
      </c>
      <c r="N11" t="s">
        <v>14</v>
      </c>
      <c r="O11" s="53"/>
      <c r="P11" s="91"/>
      <c r="Q11" s="51" t="s">
        <v>9</v>
      </c>
    </row>
    <row r="12" spans="1:17" x14ac:dyDescent="0.25">
      <c r="B12" t="s">
        <v>55</v>
      </c>
      <c r="C12" s="41"/>
      <c r="D12" s="13">
        <f t="shared" si="0"/>
        <v>0</v>
      </c>
      <c r="E12" s="35">
        <v>0</v>
      </c>
      <c r="G12" s="52">
        <f t="shared" si="1"/>
        <v>0</v>
      </c>
      <c r="H12" s="51"/>
      <c r="J12" s="52" t="s">
        <v>15</v>
      </c>
      <c r="K12" s="53" t="s">
        <v>69</v>
      </c>
      <c r="L12" s="92">
        <v>1</v>
      </c>
      <c r="M12" s="56"/>
      <c r="N12" t="s">
        <v>15</v>
      </c>
      <c r="O12" s="53"/>
      <c r="P12" s="91"/>
      <c r="Q12" s="51" t="s">
        <v>9</v>
      </c>
    </row>
    <row r="13" spans="1:17" x14ac:dyDescent="0.25">
      <c r="B13" t="s">
        <v>56</v>
      </c>
      <c r="C13" s="41"/>
      <c r="D13" s="13">
        <f t="shared" si="0"/>
        <v>0</v>
      </c>
      <c r="E13" s="35">
        <v>0</v>
      </c>
      <c r="G13" s="52">
        <f t="shared" si="1"/>
        <v>0</v>
      </c>
      <c r="H13" s="51"/>
      <c r="J13" s="52" t="s">
        <v>17</v>
      </c>
      <c r="K13" s="53" t="s">
        <v>70</v>
      </c>
      <c r="L13" s="92">
        <v>2</v>
      </c>
      <c r="M13" s="56"/>
      <c r="N13" t="s">
        <v>17</v>
      </c>
      <c r="O13" s="53"/>
      <c r="P13" s="91"/>
      <c r="Q13" s="51" t="s">
        <v>9</v>
      </c>
    </row>
    <row r="14" spans="1:17" ht="15.75" thickBot="1" x14ac:dyDescent="0.3">
      <c r="B14" t="s">
        <v>57</v>
      </c>
      <c r="C14" s="42"/>
      <c r="D14" s="13">
        <f>$D$15*E14</f>
        <v>0</v>
      </c>
      <c r="E14" s="36">
        <v>0</v>
      </c>
      <c r="G14" s="52">
        <f t="shared" si="1"/>
        <v>0</v>
      </c>
      <c r="H14" s="51"/>
      <c r="J14" s="52" t="s">
        <v>18</v>
      </c>
      <c r="K14" s="53" t="s">
        <v>71</v>
      </c>
      <c r="L14" s="92">
        <v>2</v>
      </c>
      <c r="M14" s="56"/>
      <c r="N14" t="s">
        <v>18</v>
      </c>
      <c r="O14" s="53"/>
      <c r="P14" s="91"/>
      <c r="Q14" s="51" t="s">
        <v>9</v>
      </c>
    </row>
    <row r="15" spans="1:17" ht="15.75" thickBot="1" x14ac:dyDescent="0.3">
      <c r="B15" s="15" t="s">
        <v>13</v>
      </c>
      <c r="C15" s="16"/>
      <c r="D15" s="17">
        <f>B2*F2</f>
        <v>3000</v>
      </c>
      <c r="E15" s="11">
        <f>SUM(E5:E14)</f>
        <v>1</v>
      </c>
      <c r="G15" s="52">
        <f>C14</f>
        <v>0</v>
      </c>
      <c r="H15" s="51"/>
      <c r="J15" s="52" t="s">
        <v>19</v>
      </c>
      <c r="K15" s="53" t="s">
        <v>72</v>
      </c>
      <c r="L15" s="92">
        <v>1</v>
      </c>
      <c r="M15" s="56"/>
      <c r="N15" t="s">
        <v>19</v>
      </c>
      <c r="O15" s="53"/>
      <c r="P15" s="91"/>
      <c r="Q15" s="51" t="s">
        <v>9</v>
      </c>
    </row>
    <row r="16" spans="1:17" x14ac:dyDescent="0.25">
      <c r="D16" s="18"/>
      <c r="E16" s="11"/>
      <c r="G16" s="52">
        <f>C18</f>
        <v>0</v>
      </c>
      <c r="H16" s="51"/>
      <c r="J16" s="52" t="s">
        <v>48</v>
      </c>
      <c r="K16" s="53" t="s">
        <v>73</v>
      </c>
      <c r="L16" s="92">
        <v>0.5</v>
      </c>
      <c r="M16" s="56"/>
      <c r="N16" t="s">
        <v>48</v>
      </c>
      <c r="O16" s="53"/>
      <c r="P16" s="91"/>
      <c r="Q16" s="51" t="s">
        <v>9</v>
      </c>
    </row>
    <row r="17" spans="1:18" ht="15.75" thickBot="1" x14ac:dyDescent="0.3">
      <c r="D17" s="19" t="s">
        <v>16</v>
      </c>
      <c r="E17" s="9" t="s">
        <v>1</v>
      </c>
      <c r="G17" s="52">
        <f t="shared" ref="G17:G25" si="2">C19</f>
        <v>0</v>
      </c>
      <c r="H17" s="51"/>
      <c r="J17" s="52" t="s">
        <v>49</v>
      </c>
      <c r="K17" s="53" t="s">
        <v>74</v>
      </c>
      <c r="L17" s="92">
        <v>0.25</v>
      </c>
      <c r="M17" s="56"/>
      <c r="N17" t="s">
        <v>49</v>
      </c>
      <c r="O17" s="53"/>
      <c r="P17" s="91"/>
      <c r="Q17" s="51" t="s">
        <v>9</v>
      </c>
    </row>
    <row r="18" spans="1:18" x14ac:dyDescent="0.25">
      <c r="A18" t="s">
        <v>6</v>
      </c>
      <c r="B18" t="s">
        <v>3</v>
      </c>
      <c r="C18" s="40"/>
      <c r="D18" s="10">
        <f>$D$15*E18</f>
        <v>0</v>
      </c>
      <c r="E18" s="37"/>
      <c r="G18" s="52">
        <f t="shared" si="2"/>
        <v>0</v>
      </c>
      <c r="H18" s="51"/>
      <c r="J18" s="48" t="s">
        <v>13</v>
      </c>
      <c r="K18" s="49"/>
      <c r="L18" s="64">
        <f>SUM(L7:L17)</f>
        <v>30.75</v>
      </c>
      <c r="M18" s="64" t="s">
        <v>9</v>
      </c>
      <c r="N18" s="49" t="s">
        <v>13</v>
      </c>
      <c r="O18" s="49"/>
      <c r="P18" s="64">
        <f>SUM(P7:P17)</f>
        <v>0</v>
      </c>
      <c r="Q18" s="65" t="s">
        <v>9</v>
      </c>
    </row>
    <row r="19" spans="1:18" ht="15.75" thickBot="1" x14ac:dyDescent="0.3">
      <c r="B19" t="s">
        <v>5</v>
      </c>
      <c r="C19" s="41"/>
      <c r="D19" s="13">
        <f>$D$15*E19</f>
        <v>0</v>
      </c>
      <c r="E19" s="38"/>
      <c r="G19" s="52">
        <f t="shared" si="2"/>
        <v>0</v>
      </c>
      <c r="H19" s="51"/>
      <c r="J19" s="57"/>
      <c r="K19" s="58"/>
      <c r="L19" s="58"/>
      <c r="M19" s="59"/>
      <c r="N19" s="59"/>
      <c r="O19" s="58"/>
      <c r="P19" s="58"/>
      <c r="Q19" s="60"/>
      <c r="R19" s="20"/>
    </row>
    <row r="20" spans="1:18" x14ac:dyDescent="0.25">
      <c r="B20" t="s">
        <v>7</v>
      </c>
      <c r="C20" s="41"/>
      <c r="D20" s="13">
        <f>$D$15*E20</f>
        <v>0</v>
      </c>
      <c r="E20" s="38">
        <v>0</v>
      </c>
      <c r="G20" s="52">
        <f t="shared" si="2"/>
        <v>0</v>
      </c>
      <c r="H20" s="51"/>
      <c r="R20" s="14"/>
    </row>
    <row r="21" spans="1:18" ht="15.75" thickBot="1" x14ac:dyDescent="0.3">
      <c r="B21" t="s">
        <v>51</v>
      </c>
      <c r="C21" s="41"/>
      <c r="D21" s="13">
        <f t="shared" ref="D21:D26" si="3">$D$15*E21</f>
        <v>0</v>
      </c>
      <c r="E21" s="38">
        <v>0</v>
      </c>
      <c r="G21" s="52">
        <f t="shared" si="2"/>
        <v>0</v>
      </c>
      <c r="H21" s="51"/>
    </row>
    <row r="22" spans="1:18" ht="18.75" x14ac:dyDescent="0.3">
      <c r="B22" t="s">
        <v>52</v>
      </c>
      <c r="C22" s="41"/>
      <c r="D22" s="13">
        <f t="shared" si="3"/>
        <v>0</v>
      </c>
      <c r="E22" s="38">
        <v>0</v>
      </c>
      <c r="G22" s="52">
        <f t="shared" si="2"/>
        <v>0</v>
      </c>
      <c r="H22" s="51"/>
      <c r="J22" s="43" t="s">
        <v>35</v>
      </c>
      <c r="K22" s="46"/>
      <c r="L22" s="46"/>
      <c r="M22" s="46"/>
      <c r="N22" s="61" t="s">
        <v>39</v>
      </c>
      <c r="O22" s="46"/>
      <c r="P22" s="46"/>
      <c r="Q22" s="62"/>
    </row>
    <row r="23" spans="1:18" x14ac:dyDescent="0.25">
      <c r="B23" t="s">
        <v>53</v>
      </c>
      <c r="C23" s="41"/>
      <c r="D23" s="13">
        <f t="shared" si="3"/>
        <v>0</v>
      </c>
      <c r="E23" s="38">
        <v>0</v>
      </c>
      <c r="G23" s="52">
        <f t="shared" si="2"/>
        <v>0</v>
      </c>
      <c r="H23" s="51"/>
      <c r="J23" s="52" t="str">
        <f t="shared" ref="J23:K27" si="4">J7</f>
        <v>Gewürz 1</v>
      </c>
      <c r="K23" t="str">
        <f t="shared" si="4"/>
        <v>Salz</v>
      </c>
      <c r="L23" s="55">
        <f t="shared" ref="L23:L33" si="5">($D$29/1000)*L7</f>
        <v>54</v>
      </c>
      <c r="M23" t="s">
        <v>9</v>
      </c>
      <c r="N23" t="str">
        <f t="shared" ref="N23:O33" si="6">N7</f>
        <v>Gewürz 1</v>
      </c>
      <c r="O23">
        <f t="shared" si="6"/>
        <v>0</v>
      </c>
      <c r="P23" s="55">
        <f t="shared" ref="P23:P33" si="7">($D$29/1000)*P7</f>
        <v>0</v>
      </c>
      <c r="Q23" s="51" t="s">
        <v>9</v>
      </c>
    </row>
    <row r="24" spans="1:18" x14ac:dyDescent="0.25">
      <c r="B24" t="s">
        <v>54</v>
      </c>
      <c r="C24" s="41"/>
      <c r="D24" s="13">
        <f t="shared" si="3"/>
        <v>0</v>
      </c>
      <c r="E24" s="38">
        <v>0</v>
      </c>
      <c r="G24" s="52">
        <f t="shared" si="2"/>
        <v>0</v>
      </c>
      <c r="H24" s="51"/>
      <c r="J24" s="52" t="str">
        <f t="shared" si="4"/>
        <v>Gewürz 2</v>
      </c>
      <c r="K24" t="str">
        <f t="shared" si="4"/>
        <v>Pfeffer</v>
      </c>
      <c r="L24" s="55">
        <f t="shared" si="5"/>
        <v>3</v>
      </c>
      <c r="M24" t="s">
        <v>9</v>
      </c>
      <c r="N24" t="str">
        <f t="shared" si="6"/>
        <v>Gewürz 2</v>
      </c>
      <c r="O24">
        <f t="shared" si="6"/>
        <v>0</v>
      </c>
      <c r="P24" s="55">
        <f t="shared" si="7"/>
        <v>0</v>
      </c>
      <c r="Q24" s="51" t="s">
        <v>9</v>
      </c>
    </row>
    <row r="25" spans="1:18" x14ac:dyDescent="0.25">
      <c r="B25" t="s">
        <v>55</v>
      </c>
      <c r="C25" s="41"/>
      <c r="D25" s="13">
        <f t="shared" si="3"/>
        <v>0</v>
      </c>
      <c r="E25" s="38">
        <v>0</v>
      </c>
      <c r="G25" s="52">
        <f t="shared" si="2"/>
        <v>0</v>
      </c>
      <c r="H25" s="51"/>
      <c r="J25" s="52" t="str">
        <f t="shared" si="4"/>
        <v>Gewürz 3</v>
      </c>
      <c r="K25" t="str">
        <f t="shared" si="4"/>
        <v>Zucker</v>
      </c>
      <c r="L25" s="55">
        <f t="shared" si="5"/>
        <v>6</v>
      </c>
      <c r="M25" t="s">
        <v>9</v>
      </c>
      <c r="N25" t="str">
        <f t="shared" si="6"/>
        <v>Gewürz 3</v>
      </c>
      <c r="O25">
        <f t="shared" si="6"/>
        <v>0</v>
      </c>
      <c r="P25" s="55">
        <f t="shared" si="7"/>
        <v>0</v>
      </c>
      <c r="Q25" s="51" t="s">
        <v>9</v>
      </c>
    </row>
    <row r="26" spans="1:18" x14ac:dyDescent="0.25">
      <c r="B26" t="s">
        <v>56</v>
      </c>
      <c r="C26" s="41"/>
      <c r="D26" s="13">
        <f t="shared" si="3"/>
        <v>0</v>
      </c>
      <c r="E26" s="38">
        <v>0</v>
      </c>
      <c r="G26" s="52" t="str">
        <f>A33</f>
        <v>Pistazien</v>
      </c>
      <c r="H26" s="67">
        <f>C33</f>
        <v>150</v>
      </c>
      <c r="J26" s="52" t="str">
        <f t="shared" si="4"/>
        <v>Gewürz 4</v>
      </c>
      <c r="K26" t="str">
        <f t="shared" si="4"/>
        <v>Anis</v>
      </c>
      <c r="L26" s="55">
        <f t="shared" si="5"/>
        <v>3</v>
      </c>
      <c r="M26" t="s">
        <v>9</v>
      </c>
      <c r="N26" t="str">
        <f t="shared" si="6"/>
        <v>Gewürz 4</v>
      </c>
      <c r="O26">
        <f t="shared" si="6"/>
        <v>0</v>
      </c>
      <c r="P26" s="55">
        <f t="shared" si="7"/>
        <v>0</v>
      </c>
      <c r="Q26" s="51" t="s">
        <v>9</v>
      </c>
    </row>
    <row r="27" spans="1:18" ht="15.75" thickBot="1" x14ac:dyDescent="0.3">
      <c r="B27" t="s">
        <v>57</v>
      </c>
      <c r="C27" s="42"/>
      <c r="D27" s="21">
        <f>$D$15*E27</f>
        <v>0</v>
      </c>
      <c r="E27" s="39">
        <v>0</v>
      </c>
      <c r="G27" s="52" t="str">
        <f t="shared" ref="G27:G32" si="8">A34</f>
        <v>Schokolade</v>
      </c>
      <c r="H27" s="67">
        <f t="shared" ref="H27:H32" si="9">C34</f>
        <v>45</v>
      </c>
      <c r="J27" s="52" t="str">
        <f t="shared" si="4"/>
        <v>Gewürz 5</v>
      </c>
      <c r="K27" t="str">
        <f t="shared" si="4"/>
        <v>Wacholder</v>
      </c>
      <c r="L27" s="55">
        <f t="shared" si="5"/>
        <v>6</v>
      </c>
      <c r="M27" t="s">
        <v>9</v>
      </c>
      <c r="N27" t="str">
        <f t="shared" si="6"/>
        <v>Gewürz 5</v>
      </c>
      <c r="O27">
        <f t="shared" si="6"/>
        <v>0</v>
      </c>
      <c r="P27" s="55">
        <f t="shared" si="7"/>
        <v>0</v>
      </c>
      <c r="Q27" s="51" t="s">
        <v>9</v>
      </c>
    </row>
    <row r="28" spans="1:18" ht="15.75" thickBot="1" x14ac:dyDescent="0.3">
      <c r="B28" s="15" t="s">
        <v>13</v>
      </c>
      <c r="C28" s="16"/>
      <c r="D28" s="22">
        <f>B2*F3</f>
        <v>0</v>
      </c>
      <c r="E28" s="11">
        <f>SUM(E18:E27)</f>
        <v>0</v>
      </c>
      <c r="G28" s="52" t="str">
        <f t="shared" si="8"/>
        <v>Saitling 28/30</v>
      </c>
      <c r="H28" s="67">
        <f t="shared" si="9"/>
        <v>6</v>
      </c>
      <c r="J28" s="52" t="str">
        <f t="shared" ref="J28:K33" si="10">J12</f>
        <v>Gewürz 6</v>
      </c>
      <c r="K28" t="str">
        <f t="shared" si="10"/>
        <v>Fenchel</v>
      </c>
      <c r="L28" s="55">
        <f t="shared" si="5"/>
        <v>3</v>
      </c>
      <c r="M28" t="s">
        <v>9</v>
      </c>
      <c r="N28" t="str">
        <f t="shared" si="6"/>
        <v>Gewürz 6</v>
      </c>
      <c r="O28">
        <f t="shared" si="6"/>
        <v>0</v>
      </c>
      <c r="P28" s="55">
        <f t="shared" si="7"/>
        <v>0</v>
      </c>
      <c r="Q28" s="51" t="s">
        <v>9</v>
      </c>
    </row>
    <row r="29" spans="1:18" ht="19.5" thickBot="1" x14ac:dyDescent="0.35">
      <c r="A29" t="s">
        <v>20</v>
      </c>
      <c r="D29" s="23">
        <f>B2</f>
        <v>3000</v>
      </c>
      <c r="E29" s="11"/>
      <c r="G29" s="52">
        <f t="shared" si="8"/>
        <v>0</v>
      </c>
      <c r="H29" s="67">
        <f t="shared" si="9"/>
        <v>0</v>
      </c>
      <c r="J29" s="52" t="str">
        <f t="shared" si="10"/>
        <v>Gewürz 7</v>
      </c>
      <c r="K29" t="str">
        <f t="shared" si="10"/>
        <v>Koriander</v>
      </c>
      <c r="L29" s="55">
        <f t="shared" si="5"/>
        <v>6</v>
      </c>
      <c r="M29" t="s">
        <v>9</v>
      </c>
      <c r="N29" t="str">
        <f t="shared" si="6"/>
        <v>Gewürz 7</v>
      </c>
      <c r="O29">
        <f t="shared" si="6"/>
        <v>0</v>
      </c>
      <c r="P29" s="55">
        <f t="shared" si="7"/>
        <v>0</v>
      </c>
      <c r="Q29" s="51" t="s">
        <v>9</v>
      </c>
    </row>
    <row r="30" spans="1:18" x14ac:dyDescent="0.25">
      <c r="A30" t="s">
        <v>21</v>
      </c>
      <c r="D30" s="24">
        <f>D15+D28</f>
        <v>3000</v>
      </c>
      <c r="G30" s="52">
        <f t="shared" si="8"/>
        <v>0</v>
      </c>
      <c r="H30" s="67">
        <f t="shared" si="9"/>
        <v>0</v>
      </c>
      <c r="J30" s="52" t="str">
        <f t="shared" si="10"/>
        <v>Gewürz 8</v>
      </c>
      <c r="K30" t="str">
        <f t="shared" si="10"/>
        <v>Macis</v>
      </c>
      <c r="L30" s="55">
        <f t="shared" si="5"/>
        <v>6</v>
      </c>
      <c r="M30" t="s">
        <v>9</v>
      </c>
      <c r="N30" t="str">
        <f t="shared" si="6"/>
        <v>Gewürz 8</v>
      </c>
      <c r="O30">
        <f t="shared" si="6"/>
        <v>0</v>
      </c>
      <c r="P30" s="55">
        <f t="shared" si="7"/>
        <v>0</v>
      </c>
      <c r="Q30" s="51" t="s">
        <v>9</v>
      </c>
    </row>
    <row r="31" spans="1:18" ht="15.75" thickBot="1" x14ac:dyDescent="0.3">
      <c r="D31" s="11"/>
      <c r="G31" s="52">
        <f t="shared" si="8"/>
        <v>0</v>
      </c>
      <c r="H31" s="67">
        <f t="shared" si="9"/>
        <v>0</v>
      </c>
      <c r="J31" s="52" t="str">
        <f t="shared" si="10"/>
        <v>Gewürz 9</v>
      </c>
      <c r="K31" t="str">
        <f t="shared" si="10"/>
        <v>Piment</v>
      </c>
      <c r="L31" s="55">
        <f t="shared" si="5"/>
        <v>3</v>
      </c>
      <c r="M31" t="s">
        <v>9</v>
      </c>
      <c r="N31" t="str">
        <f t="shared" si="6"/>
        <v>Gewürz 9</v>
      </c>
      <c r="O31">
        <f t="shared" si="6"/>
        <v>0</v>
      </c>
      <c r="P31" s="55">
        <f t="shared" si="7"/>
        <v>0</v>
      </c>
      <c r="Q31" s="51" t="s">
        <v>9</v>
      </c>
    </row>
    <row r="32" spans="1:18" x14ac:dyDescent="0.25">
      <c r="A32" s="68" t="s">
        <v>60</v>
      </c>
      <c r="B32" s="69" t="s">
        <v>34</v>
      </c>
      <c r="C32" s="25" t="s">
        <v>32</v>
      </c>
      <c r="D32" s="26"/>
      <c r="G32" s="52">
        <f t="shared" si="8"/>
        <v>0</v>
      </c>
      <c r="H32" s="67">
        <f t="shared" si="9"/>
        <v>0</v>
      </c>
      <c r="J32" s="52" t="str">
        <f t="shared" si="10"/>
        <v>Gewürz 10</v>
      </c>
      <c r="K32" t="str">
        <f t="shared" si="10"/>
        <v>Kardamom</v>
      </c>
      <c r="L32" s="55">
        <f t="shared" si="5"/>
        <v>1.5</v>
      </c>
      <c r="M32" t="s">
        <v>9</v>
      </c>
      <c r="N32" t="str">
        <f t="shared" si="6"/>
        <v>Gewürz 10</v>
      </c>
      <c r="O32">
        <f t="shared" si="6"/>
        <v>0</v>
      </c>
      <c r="P32" s="55">
        <f t="shared" si="7"/>
        <v>0</v>
      </c>
      <c r="Q32" s="51" t="s">
        <v>9</v>
      </c>
    </row>
    <row r="33" spans="1:17" x14ac:dyDescent="0.25">
      <c r="A33" s="70" t="s">
        <v>64</v>
      </c>
      <c r="B33" s="71">
        <v>50</v>
      </c>
      <c r="C33" s="27">
        <f t="shared" ref="C33:C37" si="11">($D$29/1000)*B33</f>
        <v>150</v>
      </c>
      <c r="D33" s="28" t="s">
        <v>9</v>
      </c>
      <c r="G33" s="52"/>
      <c r="H33" s="67"/>
      <c r="J33" s="52" t="str">
        <f t="shared" si="10"/>
        <v>Gewürz 11</v>
      </c>
      <c r="K33" t="str">
        <f t="shared" si="10"/>
        <v>Chili</v>
      </c>
      <c r="L33" s="55">
        <f t="shared" si="5"/>
        <v>0.75</v>
      </c>
      <c r="M33" t="s">
        <v>9</v>
      </c>
      <c r="N33" t="str">
        <f t="shared" si="6"/>
        <v>Gewürz 11</v>
      </c>
      <c r="O33">
        <f t="shared" si="6"/>
        <v>0</v>
      </c>
      <c r="P33" s="55">
        <f t="shared" si="7"/>
        <v>0</v>
      </c>
      <c r="Q33" s="51" t="s">
        <v>9</v>
      </c>
    </row>
    <row r="34" spans="1:17" x14ac:dyDescent="0.25">
      <c r="A34" s="70" t="s">
        <v>65</v>
      </c>
      <c r="B34" s="71">
        <v>15</v>
      </c>
      <c r="C34" s="27">
        <f t="shared" si="11"/>
        <v>45</v>
      </c>
      <c r="D34" s="28" t="s">
        <v>9</v>
      </c>
      <c r="G34" s="52"/>
      <c r="H34" s="51"/>
      <c r="J34" s="48" t="str">
        <f>J18</f>
        <v>Summe</v>
      </c>
      <c r="K34" s="49"/>
      <c r="L34" s="66">
        <f>SUM(L23:L33)</f>
        <v>92.25</v>
      </c>
      <c r="M34" s="49" t="s">
        <v>9</v>
      </c>
      <c r="N34" s="49" t="str">
        <f>N18</f>
        <v>Summe</v>
      </c>
      <c r="O34" s="49"/>
      <c r="P34" s="66">
        <f>SUM(P23:P33)</f>
        <v>0</v>
      </c>
      <c r="Q34" s="28" t="s">
        <v>9</v>
      </c>
    </row>
    <row r="35" spans="1:17" ht="15.75" thickBot="1" x14ac:dyDescent="0.3">
      <c r="A35" s="70" t="s">
        <v>110</v>
      </c>
      <c r="B35" s="71">
        <v>2</v>
      </c>
      <c r="C35" s="27">
        <f t="shared" si="11"/>
        <v>6</v>
      </c>
      <c r="D35" s="28" t="s">
        <v>9</v>
      </c>
      <c r="G35" s="57"/>
      <c r="H35" s="63"/>
      <c r="J35" s="57"/>
      <c r="K35" s="58"/>
      <c r="L35" s="58"/>
      <c r="M35" s="58"/>
      <c r="N35" s="58"/>
      <c r="O35" s="58"/>
      <c r="P35" s="58"/>
      <c r="Q35" s="63"/>
    </row>
    <row r="36" spans="1:17" x14ac:dyDescent="0.25">
      <c r="A36" s="70"/>
      <c r="B36" s="71"/>
      <c r="C36" s="27">
        <f t="shared" si="11"/>
        <v>0</v>
      </c>
      <c r="D36" s="28" t="s">
        <v>9</v>
      </c>
    </row>
    <row r="37" spans="1:17" x14ac:dyDescent="0.25">
      <c r="A37" s="70"/>
      <c r="B37" s="71"/>
      <c r="C37" s="27">
        <f t="shared" si="11"/>
        <v>0</v>
      </c>
      <c r="D37" s="28" t="s">
        <v>9</v>
      </c>
    </row>
    <row r="38" spans="1:17" x14ac:dyDescent="0.25">
      <c r="A38" s="70"/>
      <c r="B38" s="71"/>
      <c r="C38" s="27">
        <f>($D$29/1000)*B38</f>
        <v>0</v>
      </c>
      <c r="D38" s="28" t="s">
        <v>9</v>
      </c>
    </row>
    <row r="39" spans="1:17" ht="15.75" thickBot="1" x14ac:dyDescent="0.3">
      <c r="A39" s="70"/>
      <c r="B39" s="53"/>
      <c r="C39" s="27">
        <f>($D$29/1000)*B39</f>
        <v>0</v>
      </c>
      <c r="D39" s="28" t="s">
        <v>9</v>
      </c>
    </row>
    <row r="40" spans="1:17" ht="15.75" thickBot="1" x14ac:dyDescent="0.3">
      <c r="A40" s="29" t="s">
        <v>46</v>
      </c>
      <c r="B40" s="30"/>
      <c r="C40" s="31">
        <f>SUM(C33:C39)</f>
        <v>201</v>
      </c>
      <c r="D40" s="32" t="s">
        <v>9</v>
      </c>
      <c r="G40" s="12"/>
    </row>
    <row r="41" spans="1:17" ht="15.75" thickBot="1" x14ac:dyDescent="0.3">
      <c r="G41" s="20"/>
    </row>
    <row r="42" spans="1:17" ht="26.25" x14ac:dyDescent="0.4">
      <c r="A42" s="72" t="s">
        <v>47</v>
      </c>
      <c r="B42" s="73"/>
      <c r="C42" s="73"/>
      <c r="D42" s="73"/>
      <c r="E42" s="73"/>
      <c r="F42" s="74"/>
    </row>
    <row r="43" spans="1:17" ht="21.75" thickBot="1" x14ac:dyDescent="0.4">
      <c r="A43" s="75" t="s">
        <v>41</v>
      </c>
      <c r="B43" s="76" t="s">
        <v>43</v>
      </c>
      <c r="C43" s="76" t="s">
        <v>44</v>
      </c>
      <c r="D43" s="76" t="s">
        <v>40</v>
      </c>
      <c r="E43" s="76" t="s">
        <v>42</v>
      </c>
      <c r="F43" s="77"/>
    </row>
    <row r="44" spans="1:17" ht="21.75" thickBot="1" x14ac:dyDescent="0.4">
      <c r="A44" s="78" t="s">
        <v>22</v>
      </c>
      <c r="B44" s="90">
        <v>18</v>
      </c>
      <c r="C44" s="90">
        <v>18</v>
      </c>
      <c r="D44" s="90">
        <v>18</v>
      </c>
      <c r="E44" s="90">
        <v>18</v>
      </c>
      <c r="F44" s="79" t="s">
        <v>23</v>
      </c>
    </row>
    <row r="45" spans="1:17" ht="21" x14ac:dyDescent="0.35">
      <c r="A45" s="80" t="s">
        <v>24</v>
      </c>
      <c r="B45" s="81">
        <f>(60/18)*B44</f>
        <v>60</v>
      </c>
      <c r="C45" s="81">
        <f>(120/18)*C44</f>
        <v>120</v>
      </c>
      <c r="D45" s="81">
        <f>(140/18)*D44</f>
        <v>140</v>
      </c>
      <c r="E45" s="81">
        <f>(150/18)*E44</f>
        <v>150</v>
      </c>
      <c r="F45" s="82" t="s">
        <v>9</v>
      </c>
    </row>
    <row r="46" spans="1:17" ht="21" x14ac:dyDescent="0.35">
      <c r="A46" s="83" t="s">
        <v>25</v>
      </c>
      <c r="B46" s="84">
        <f>(($D$29/1000)+($C$40/1000))*2.9</f>
        <v>9.2828999999999997</v>
      </c>
      <c r="C46" s="84">
        <f>(($D$29/1000)+($C$40/1000))*1.5</f>
        <v>4.8014999999999999</v>
      </c>
      <c r="D46" s="84">
        <f>(($D$29/1000)+($C$40/1000))*1.3</f>
        <v>4.1613000000000007</v>
      </c>
      <c r="E46" s="84">
        <f>(($D$29/1000)+($C$40/1000))*1.2</f>
        <v>3.8411999999999997</v>
      </c>
      <c r="F46" s="85" t="s">
        <v>45</v>
      </c>
    </row>
    <row r="47" spans="1:17" ht="21.75" thickBot="1" x14ac:dyDescent="0.4">
      <c r="A47" s="75" t="s">
        <v>26</v>
      </c>
      <c r="B47" s="86">
        <f>($D$29+$C$40)/B45</f>
        <v>53.35</v>
      </c>
      <c r="C47" s="86">
        <f>($D$29+$C$40)/C45</f>
        <v>26.675000000000001</v>
      </c>
      <c r="D47" s="86">
        <f>($D$29+$C$40)/D45</f>
        <v>22.864285714285714</v>
      </c>
      <c r="E47" s="86">
        <f>($D$29+$C$40)/E45</f>
        <v>21.34</v>
      </c>
      <c r="F47" s="77" t="s">
        <v>27</v>
      </c>
    </row>
    <row r="48" spans="1:17" ht="21.75" thickBot="1" x14ac:dyDescent="0.4">
      <c r="A48" s="87" t="s">
        <v>50</v>
      </c>
      <c r="B48" s="88">
        <f>B47*B45</f>
        <v>3201</v>
      </c>
      <c r="C48" s="88">
        <f t="shared" ref="C48:E48" si="12">C47*C45</f>
        <v>3201</v>
      </c>
      <c r="D48" s="88">
        <f t="shared" si="12"/>
        <v>3201</v>
      </c>
      <c r="E48" s="88">
        <f t="shared" si="12"/>
        <v>3201</v>
      </c>
      <c r="F48" s="89" t="s">
        <v>9</v>
      </c>
    </row>
  </sheetData>
  <sheetProtection algorithmName="SHA-512" hashValue="2QQAa63EoQdExGRN72Vnkq8SW3bL2UW+Uf+rMTXJnOWwJ98IbykgQmgizg2ycvR2QpfI38RnhGQAWoTTQx6+cg==" saltValue="WIJg4ggkGns/t5suxCyrUQ==" spinCount="100000" sheet="1" objects="1" scenarios="1"/>
  <mergeCells count="2">
    <mergeCell ref="G2:G3"/>
    <mergeCell ref="H2:H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4A5EF-A12C-420E-8D8B-DCC5A5B5710E}">
  <dimension ref="A1:R48"/>
  <sheetViews>
    <sheetView workbookViewId="0">
      <selection activeCell="A12" sqref="A12"/>
    </sheetView>
  </sheetViews>
  <sheetFormatPr baseColWidth="10" defaultRowHeight="15" x14ac:dyDescent="0.25"/>
  <cols>
    <col min="1" max="1" width="47.5703125" customWidth="1"/>
    <col min="3" max="3" width="22.28515625" customWidth="1"/>
    <col min="5" max="5" width="28.5703125" customWidth="1"/>
    <col min="6" max="6" width="13" customWidth="1"/>
    <col min="7" max="7" width="21" bestFit="1" customWidth="1"/>
    <col min="8" max="8" width="13.7109375" bestFit="1" customWidth="1"/>
    <col min="10" max="10" width="20.7109375" customWidth="1"/>
    <col min="11" max="11" width="15.7109375" customWidth="1"/>
  </cols>
  <sheetData>
    <row r="1" spans="1:17" ht="19.5" thickBot="1" x14ac:dyDescent="0.35">
      <c r="A1" s="1" t="s">
        <v>89</v>
      </c>
      <c r="B1" s="1"/>
    </row>
    <row r="2" spans="1:17" ht="28.5" x14ac:dyDescent="0.45">
      <c r="A2" s="97" t="s">
        <v>36</v>
      </c>
      <c r="B2" s="98">
        <v>6000</v>
      </c>
      <c r="C2" s="99" t="s">
        <v>9</v>
      </c>
      <c r="D2" s="99" t="s">
        <v>37</v>
      </c>
      <c r="E2" s="99"/>
      <c r="F2" s="100">
        <f>E15</f>
        <v>1</v>
      </c>
      <c r="G2" s="103" t="s">
        <v>32</v>
      </c>
      <c r="H2" s="104">
        <f>SUM(F2:F3)</f>
        <v>1</v>
      </c>
    </row>
    <row r="3" spans="1:17" ht="29.25" thickBot="1" x14ac:dyDescent="0.5">
      <c r="A3" s="5"/>
      <c r="B3" s="6"/>
      <c r="C3" s="6"/>
      <c r="D3" s="6" t="s">
        <v>38</v>
      </c>
      <c r="E3" s="6"/>
      <c r="F3" s="7">
        <f>E28</f>
        <v>0</v>
      </c>
      <c r="G3" s="103"/>
      <c r="H3" s="105"/>
    </row>
    <row r="4" spans="1:17" ht="15.75" thickBot="1" x14ac:dyDescent="0.3">
      <c r="D4" s="8" t="s">
        <v>0</v>
      </c>
      <c r="E4" s="9" t="s">
        <v>1</v>
      </c>
    </row>
    <row r="5" spans="1:17" ht="18.75" x14ac:dyDescent="0.3">
      <c r="A5" t="s">
        <v>2</v>
      </c>
      <c r="B5" t="s">
        <v>3</v>
      </c>
      <c r="C5" s="40" t="s">
        <v>90</v>
      </c>
      <c r="D5" s="10">
        <f>$D$15*E5</f>
        <v>1800</v>
      </c>
      <c r="E5" s="34">
        <v>0.3</v>
      </c>
      <c r="G5" s="43" t="s">
        <v>58</v>
      </c>
      <c r="H5" s="62"/>
      <c r="J5" s="43" t="s">
        <v>4</v>
      </c>
      <c r="K5" s="44"/>
      <c r="L5" s="44"/>
      <c r="M5" s="45"/>
      <c r="N5" s="45"/>
      <c r="O5" s="46"/>
      <c r="P5" s="46"/>
      <c r="Q5" s="47"/>
    </row>
    <row r="6" spans="1:17" x14ac:dyDescent="0.25">
      <c r="B6" t="s">
        <v>5</v>
      </c>
      <c r="C6" s="41" t="s">
        <v>91</v>
      </c>
      <c r="D6" s="13">
        <f>$D$15*E6</f>
        <v>1200</v>
      </c>
      <c r="E6" s="35">
        <v>0.2</v>
      </c>
      <c r="G6" s="52" t="str">
        <f>C5</f>
        <v>WS-Schulter</v>
      </c>
      <c r="H6" s="67">
        <f>D5</f>
        <v>1800</v>
      </c>
      <c r="J6" s="48" t="s">
        <v>2</v>
      </c>
      <c r="K6" s="49"/>
      <c r="L6" s="49"/>
      <c r="M6" s="50"/>
      <c r="N6" s="50"/>
      <c r="O6" s="49" t="s">
        <v>6</v>
      </c>
      <c r="Q6" s="51"/>
    </row>
    <row r="7" spans="1:17" x14ac:dyDescent="0.25">
      <c r="B7" t="s">
        <v>7</v>
      </c>
      <c r="C7" s="41" t="s">
        <v>92</v>
      </c>
      <c r="D7" s="13">
        <f>$D$15*E7</f>
        <v>1200</v>
      </c>
      <c r="E7" s="35">
        <v>0.2</v>
      </c>
      <c r="G7" s="52" t="str">
        <f>C6</f>
        <v>Rehfleisch</v>
      </c>
      <c r="H7" s="67">
        <f>D6</f>
        <v>1200</v>
      </c>
      <c r="J7" s="52" t="s">
        <v>8</v>
      </c>
      <c r="K7" s="53" t="s">
        <v>80</v>
      </c>
      <c r="L7" s="92">
        <v>20</v>
      </c>
      <c r="M7" s="55" t="s">
        <v>9</v>
      </c>
      <c r="N7" t="s">
        <v>8</v>
      </c>
      <c r="O7" s="53"/>
      <c r="P7" s="91">
        <v>0</v>
      </c>
      <c r="Q7" s="51" t="s">
        <v>9</v>
      </c>
    </row>
    <row r="8" spans="1:17" x14ac:dyDescent="0.25">
      <c r="B8" t="s">
        <v>51</v>
      </c>
      <c r="C8" s="41" t="s">
        <v>103</v>
      </c>
      <c r="D8" s="13">
        <f t="shared" ref="D8:D13" si="0">$D$15*E8</f>
        <v>600</v>
      </c>
      <c r="E8" s="35">
        <v>0.1</v>
      </c>
      <c r="G8" s="52" t="str">
        <f t="shared" ref="G8:G14" si="1">C7</f>
        <v>HS-Leber</v>
      </c>
      <c r="H8" s="67">
        <f>D19</f>
        <v>0</v>
      </c>
      <c r="J8" s="52" t="s">
        <v>10</v>
      </c>
      <c r="K8" s="53" t="s">
        <v>66</v>
      </c>
      <c r="L8" s="92">
        <v>1</v>
      </c>
      <c r="M8" s="55" t="s">
        <v>9</v>
      </c>
      <c r="N8" t="s">
        <v>10</v>
      </c>
      <c r="O8" s="53"/>
      <c r="P8" s="91"/>
      <c r="Q8" s="51" t="s">
        <v>9</v>
      </c>
    </row>
    <row r="9" spans="1:17" x14ac:dyDescent="0.25">
      <c r="B9" t="s">
        <v>52</v>
      </c>
      <c r="C9" s="41" t="s">
        <v>76</v>
      </c>
      <c r="D9" s="13">
        <f t="shared" si="0"/>
        <v>1200</v>
      </c>
      <c r="E9" s="35">
        <v>0.2</v>
      </c>
      <c r="G9" s="52" t="str">
        <f t="shared" si="1"/>
        <v>HS-Bauch, fett</v>
      </c>
      <c r="H9" s="51"/>
      <c r="J9" s="52" t="s">
        <v>11</v>
      </c>
      <c r="K9" s="53" t="s">
        <v>82</v>
      </c>
      <c r="L9" s="92">
        <v>2</v>
      </c>
      <c r="M9" s="55" t="s">
        <v>9</v>
      </c>
      <c r="N9" t="s">
        <v>11</v>
      </c>
      <c r="O9" s="53"/>
      <c r="P9" s="91"/>
      <c r="Q9" s="51" t="s">
        <v>9</v>
      </c>
    </row>
    <row r="10" spans="1:17" x14ac:dyDescent="0.25">
      <c r="B10" t="s">
        <v>53</v>
      </c>
      <c r="C10" s="41"/>
      <c r="D10" s="13">
        <f t="shared" si="0"/>
        <v>0</v>
      </c>
      <c r="E10" s="35">
        <v>0</v>
      </c>
      <c r="G10" s="52" t="str">
        <f t="shared" si="1"/>
        <v>HS-Rückenspeck</v>
      </c>
      <c r="H10" s="51"/>
      <c r="J10" s="52" t="s">
        <v>12</v>
      </c>
      <c r="K10" s="53" t="s">
        <v>94</v>
      </c>
      <c r="L10" s="92">
        <v>2</v>
      </c>
      <c r="M10" s="55" t="s">
        <v>9</v>
      </c>
      <c r="N10" t="s">
        <v>12</v>
      </c>
      <c r="O10" s="53"/>
      <c r="P10" s="91"/>
      <c r="Q10" s="51" t="s">
        <v>9</v>
      </c>
    </row>
    <row r="11" spans="1:17" x14ac:dyDescent="0.25">
      <c r="B11" t="s">
        <v>54</v>
      </c>
      <c r="C11" s="41"/>
      <c r="D11" s="13">
        <f t="shared" si="0"/>
        <v>0</v>
      </c>
      <c r="E11" s="35">
        <v>0</v>
      </c>
      <c r="G11" s="52">
        <f t="shared" si="1"/>
        <v>0</v>
      </c>
      <c r="H11" s="51"/>
      <c r="J11" s="52" t="s">
        <v>14</v>
      </c>
      <c r="K11" s="53" t="s">
        <v>95</v>
      </c>
      <c r="L11" s="92">
        <v>0.5</v>
      </c>
      <c r="M11" s="56" t="s">
        <v>9</v>
      </c>
      <c r="N11" t="s">
        <v>14</v>
      </c>
      <c r="O11" s="53"/>
      <c r="P11" s="91"/>
      <c r="Q11" s="51" t="s">
        <v>9</v>
      </c>
    </row>
    <row r="12" spans="1:17" x14ac:dyDescent="0.25">
      <c r="B12" t="s">
        <v>55</v>
      </c>
      <c r="C12" s="41"/>
      <c r="D12" s="13">
        <f t="shared" si="0"/>
        <v>0</v>
      </c>
      <c r="E12" s="35">
        <v>0</v>
      </c>
      <c r="G12" s="52">
        <f t="shared" si="1"/>
        <v>0</v>
      </c>
      <c r="H12" s="51"/>
      <c r="J12" s="52" t="s">
        <v>15</v>
      </c>
      <c r="K12" s="53"/>
      <c r="L12" s="92">
        <v>0</v>
      </c>
      <c r="M12" s="56"/>
      <c r="N12" t="s">
        <v>15</v>
      </c>
      <c r="O12" s="53"/>
      <c r="P12" s="91"/>
      <c r="Q12" s="51" t="s">
        <v>9</v>
      </c>
    </row>
    <row r="13" spans="1:17" x14ac:dyDescent="0.25">
      <c r="B13" t="s">
        <v>56</v>
      </c>
      <c r="C13" s="41"/>
      <c r="D13" s="13">
        <f t="shared" si="0"/>
        <v>0</v>
      </c>
      <c r="E13" s="35">
        <v>0</v>
      </c>
      <c r="G13" s="52">
        <f t="shared" si="1"/>
        <v>0</v>
      </c>
      <c r="H13" s="51"/>
      <c r="J13" s="52" t="s">
        <v>17</v>
      </c>
      <c r="K13" s="53"/>
      <c r="L13" s="92">
        <v>0</v>
      </c>
      <c r="M13" s="56"/>
      <c r="N13" t="s">
        <v>17</v>
      </c>
      <c r="O13" s="53"/>
      <c r="P13" s="91"/>
      <c r="Q13" s="51" t="s">
        <v>9</v>
      </c>
    </row>
    <row r="14" spans="1:17" ht="15.75" thickBot="1" x14ac:dyDescent="0.3">
      <c r="B14" t="s">
        <v>57</v>
      </c>
      <c r="C14" s="42"/>
      <c r="D14" s="13">
        <f>$D$15*E14</f>
        <v>0</v>
      </c>
      <c r="E14" s="36">
        <v>0</v>
      </c>
      <c r="G14" s="52">
        <f t="shared" si="1"/>
        <v>0</v>
      </c>
      <c r="H14" s="51"/>
      <c r="J14" s="52" t="s">
        <v>18</v>
      </c>
      <c r="K14" s="53"/>
      <c r="L14" s="92">
        <v>0</v>
      </c>
      <c r="M14" s="56"/>
      <c r="N14" t="s">
        <v>18</v>
      </c>
      <c r="O14" s="53"/>
      <c r="P14" s="91"/>
      <c r="Q14" s="51" t="s">
        <v>9</v>
      </c>
    </row>
    <row r="15" spans="1:17" ht="15.75" thickBot="1" x14ac:dyDescent="0.3">
      <c r="B15" s="15" t="s">
        <v>13</v>
      </c>
      <c r="C15" s="16"/>
      <c r="D15" s="17">
        <f>B2*F2</f>
        <v>6000</v>
      </c>
      <c r="E15" s="11">
        <f>SUM(E5:E14)</f>
        <v>1</v>
      </c>
      <c r="G15" s="52">
        <f>C14</f>
        <v>0</v>
      </c>
      <c r="H15" s="51"/>
      <c r="J15" s="52" t="s">
        <v>19</v>
      </c>
      <c r="K15" s="53"/>
      <c r="L15" s="92">
        <v>0</v>
      </c>
      <c r="M15" s="56"/>
      <c r="N15" t="s">
        <v>19</v>
      </c>
      <c r="O15" s="53"/>
      <c r="P15" s="91"/>
      <c r="Q15" s="51" t="s">
        <v>9</v>
      </c>
    </row>
    <row r="16" spans="1:17" x14ac:dyDescent="0.25">
      <c r="D16" s="18"/>
      <c r="E16" s="11"/>
      <c r="G16" s="52">
        <f>C18</f>
        <v>0</v>
      </c>
      <c r="H16" s="51"/>
      <c r="J16" s="52" t="s">
        <v>48</v>
      </c>
      <c r="K16" s="53"/>
      <c r="L16" s="92">
        <v>0</v>
      </c>
      <c r="M16" s="56"/>
      <c r="N16" t="s">
        <v>48</v>
      </c>
      <c r="O16" s="53"/>
      <c r="P16" s="91"/>
      <c r="Q16" s="51" t="s">
        <v>9</v>
      </c>
    </row>
    <row r="17" spans="1:18" ht="15.75" thickBot="1" x14ac:dyDescent="0.3">
      <c r="D17" s="19" t="s">
        <v>16</v>
      </c>
      <c r="E17" s="9" t="s">
        <v>1</v>
      </c>
      <c r="G17" s="52">
        <f t="shared" ref="G17:G25" si="2">C19</f>
        <v>0</v>
      </c>
      <c r="H17" s="51"/>
      <c r="J17" s="52" t="s">
        <v>49</v>
      </c>
      <c r="K17" s="53"/>
      <c r="L17" s="92">
        <v>0</v>
      </c>
      <c r="M17" s="56"/>
      <c r="N17" t="s">
        <v>49</v>
      </c>
      <c r="O17" s="53"/>
      <c r="P17" s="91"/>
      <c r="Q17" s="51" t="s">
        <v>9</v>
      </c>
    </row>
    <row r="18" spans="1:18" x14ac:dyDescent="0.25">
      <c r="A18" t="s">
        <v>6</v>
      </c>
      <c r="B18" t="s">
        <v>3</v>
      </c>
      <c r="C18" s="40"/>
      <c r="D18" s="10">
        <f>$D$15*E18</f>
        <v>0</v>
      </c>
      <c r="E18" s="37"/>
      <c r="G18" s="52">
        <f t="shared" si="2"/>
        <v>0</v>
      </c>
      <c r="H18" s="51"/>
      <c r="J18" s="48" t="s">
        <v>13</v>
      </c>
      <c r="K18" s="49"/>
      <c r="L18" s="64">
        <f>SUM(L7:L17)</f>
        <v>25.5</v>
      </c>
      <c r="M18" s="64" t="s">
        <v>9</v>
      </c>
      <c r="N18" s="49" t="s">
        <v>13</v>
      </c>
      <c r="O18" s="49"/>
      <c r="P18" s="64">
        <f>SUM(P7:P17)</f>
        <v>0</v>
      </c>
      <c r="Q18" s="65" t="s">
        <v>9</v>
      </c>
    </row>
    <row r="19" spans="1:18" ht="15.75" thickBot="1" x14ac:dyDescent="0.3">
      <c r="B19" t="s">
        <v>5</v>
      </c>
      <c r="C19" s="41"/>
      <c r="D19" s="13">
        <f>$D$15*E19</f>
        <v>0</v>
      </c>
      <c r="E19" s="38"/>
      <c r="G19" s="52">
        <f t="shared" si="2"/>
        <v>0</v>
      </c>
      <c r="H19" s="51"/>
      <c r="J19" s="57"/>
      <c r="K19" s="58"/>
      <c r="L19" s="58"/>
      <c r="M19" s="59"/>
      <c r="N19" s="59"/>
      <c r="O19" s="58"/>
      <c r="P19" s="58"/>
      <c r="Q19" s="60"/>
      <c r="R19" s="20"/>
    </row>
    <row r="20" spans="1:18" x14ac:dyDescent="0.25">
      <c r="B20" t="s">
        <v>7</v>
      </c>
      <c r="C20" s="41"/>
      <c r="D20" s="13">
        <f>$D$15*E20</f>
        <v>0</v>
      </c>
      <c r="E20" s="38">
        <v>0</v>
      </c>
      <c r="G20" s="52">
        <f t="shared" si="2"/>
        <v>0</v>
      </c>
      <c r="H20" s="51"/>
      <c r="R20" s="14"/>
    </row>
    <row r="21" spans="1:18" ht="15.75" thickBot="1" x14ac:dyDescent="0.3">
      <c r="B21" t="s">
        <v>51</v>
      </c>
      <c r="C21" s="41"/>
      <c r="D21" s="13">
        <f t="shared" ref="D21:D26" si="3">$D$15*E21</f>
        <v>0</v>
      </c>
      <c r="E21" s="38">
        <v>0</v>
      </c>
      <c r="G21" s="52">
        <f t="shared" si="2"/>
        <v>0</v>
      </c>
      <c r="H21" s="51"/>
    </row>
    <row r="22" spans="1:18" ht="18.75" x14ac:dyDescent="0.3">
      <c r="B22" t="s">
        <v>52</v>
      </c>
      <c r="C22" s="41"/>
      <c r="D22" s="13">
        <f t="shared" si="3"/>
        <v>0</v>
      </c>
      <c r="E22" s="38">
        <v>0</v>
      </c>
      <c r="G22" s="52">
        <f t="shared" si="2"/>
        <v>0</v>
      </c>
      <c r="H22" s="51"/>
      <c r="J22" s="43" t="s">
        <v>35</v>
      </c>
      <c r="K22" s="46"/>
      <c r="L22" s="46"/>
      <c r="M22" s="46"/>
      <c r="N22" s="61" t="s">
        <v>39</v>
      </c>
      <c r="O22" s="46"/>
      <c r="P22" s="46"/>
      <c r="Q22" s="62"/>
    </row>
    <row r="23" spans="1:18" x14ac:dyDescent="0.25">
      <c r="B23" t="s">
        <v>53</v>
      </c>
      <c r="C23" s="41"/>
      <c r="D23" s="13">
        <f t="shared" si="3"/>
        <v>0</v>
      </c>
      <c r="E23" s="38">
        <v>0</v>
      </c>
      <c r="G23" s="52">
        <f t="shared" si="2"/>
        <v>0</v>
      </c>
      <c r="H23" s="51"/>
      <c r="J23" s="52" t="str">
        <f t="shared" ref="J23:K33" si="4">J7</f>
        <v>Gewürz 1</v>
      </c>
      <c r="K23" t="str">
        <f t="shared" si="4"/>
        <v>NPS</v>
      </c>
      <c r="L23" s="55">
        <f t="shared" ref="L23:L33" si="5">($D$29/1000)*L7</f>
        <v>120</v>
      </c>
      <c r="M23" t="s">
        <v>9</v>
      </c>
      <c r="N23" t="str">
        <f t="shared" ref="N23:O33" si="6">N7</f>
        <v>Gewürz 1</v>
      </c>
      <c r="O23">
        <f t="shared" si="6"/>
        <v>0</v>
      </c>
      <c r="P23" s="55">
        <f t="shared" ref="P23:P33" si="7">($D$29/1000)*P7</f>
        <v>0</v>
      </c>
      <c r="Q23" s="51" t="s">
        <v>9</v>
      </c>
    </row>
    <row r="24" spans="1:18" x14ac:dyDescent="0.25">
      <c r="B24" t="s">
        <v>54</v>
      </c>
      <c r="C24" s="41"/>
      <c r="D24" s="13">
        <f t="shared" si="3"/>
        <v>0</v>
      </c>
      <c r="E24" s="38">
        <v>0</v>
      </c>
      <c r="G24" s="52">
        <f t="shared" si="2"/>
        <v>0</v>
      </c>
      <c r="H24" s="51"/>
      <c r="J24" s="52" t="str">
        <f t="shared" si="4"/>
        <v>Gewürz 2</v>
      </c>
      <c r="K24" t="str">
        <f t="shared" si="4"/>
        <v>Zucker</v>
      </c>
      <c r="L24" s="55">
        <f t="shared" si="5"/>
        <v>6</v>
      </c>
      <c r="M24" t="s">
        <v>9</v>
      </c>
      <c r="N24" t="str">
        <f t="shared" si="6"/>
        <v>Gewürz 2</v>
      </c>
      <c r="O24">
        <f t="shared" si="6"/>
        <v>0</v>
      </c>
      <c r="P24" s="55">
        <f t="shared" si="7"/>
        <v>0</v>
      </c>
      <c r="Q24" s="51" t="s">
        <v>9</v>
      </c>
    </row>
    <row r="25" spans="1:18" x14ac:dyDescent="0.25">
      <c r="B25" t="s">
        <v>55</v>
      </c>
      <c r="C25" s="41"/>
      <c r="D25" s="13">
        <f t="shared" si="3"/>
        <v>0</v>
      </c>
      <c r="E25" s="38">
        <v>0</v>
      </c>
      <c r="G25" s="52">
        <f t="shared" si="2"/>
        <v>0</v>
      </c>
      <c r="H25" s="51"/>
      <c r="J25" s="52" t="str">
        <f t="shared" si="4"/>
        <v>Gewürz 3</v>
      </c>
      <c r="K25" t="str">
        <f t="shared" si="4"/>
        <v>Pfeffer, schwarz</v>
      </c>
      <c r="L25" s="55">
        <f t="shared" si="5"/>
        <v>12</v>
      </c>
      <c r="M25" t="s">
        <v>9</v>
      </c>
      <c r="N25" t="str">
        <f t="shared" si="6"/>
        <v>Gewürz 3</v>
      </c>
      <c r="O25">
        <f t="shared" si="6"/>
        <v>0</v>
      </c>
      <c r="P25" s="55">
        <f t="shared" si="7"/>
        <v>0</v>
      </c>
      <c r="Q25" s="51" t="s">
        <v>9</v>
      </c>
    </row>
    <row r="26" spans="1:18" x14ac:dyDescent="0.25">
      <c r="B26" t="s">
        <v>56</v>
      </c>
      <c r="C26" s="41"/>
      <c r="D26" s="13">
        <f t="shared" si="3"/>
        <v>0</v>
      </c>
      <c r="E26" s="38">
        <v>0</v>
      </c>
      <c r="G26" s="52" t="str">
        <f>A33</f>
        <v>Sardellen</v>
      </c>
      <c r="H26" s="67">
        <f>C33</f>
        <v>240</v>
      </c>
      <c r="J26" s="52" t="str">
        <f t="shared" si="4"/>
        <v>Gewürz 4</v>
      </c>
      <c r="K26" t="str">
        <f t="shared" si="4"/>
        <v>Zwiebelgranulat</v>
      </c>
      <c r="L26" s="55">
        <f t="shared" si="5"/>
        <v>12</v>
      </c>
      <c r="M26" t="s">
        <v>9</v>
      </c>
      <c r="N26" t="str">
        <f t="shared" si="6"/>
        <v>Gewürz 4</v>
      </c>
      <c r="O26">
        <f t="shared" si="6"/>
        <v>0</v>
      </c>
      <c r="P26" s="55">
        <f t="shared" si="7"/>
        <v>0</v>
      </c>
      <c r="Q26" s="51" t="s">
        <v>9</v>
      </c>
    </row>
    <row r="27" spans="1:18" ht="15.75" thickBot="1" x14ac:dyDescent="0.3">
      <c r="B27" t="s">
        <v>57</v>
      </c>
      <c r="C27" s="42"/>
      <c r="D27" s="21">
        <f>$D$15*E27</f>
        <v>0</v>
      </c>
      <c r="E27" s="39">
        <v>0</v>
      </c>
      <c r="G27" s="52" t="str">
        <f t="shared" ref="G27:G32" si="8">A34</f>
        <v>Honig</v>
      </c>
      <c r="H27" s="67">
        <f t="shared" ref="H27:H32" si="9">C34</f>
        <v>24</v>
      </c>
      <c r="J27" s="52" t="str">
        <f t="shared" si="4"/>
        <v>Gewürz 5</v>
      </c>
      <c r="K27" t="str">
        <f t="shared" si="4"/>
        <v>Koriander, gemahlen</v>
      </c>
      <c r="L27" s="55">
        <f t="shared" si="5"/>
        <v>3</v>
      </c>
      <c r="M27" t="s">
        <v>9</v>
      </c>
      <c r="N27" t="str">
        <f t="shared" si="6"/>
        <v>Gewürz 5</v>
      </c>
      <c r="O27">
        <f t="shared" si="6"/>
        <v>0</v>
      </c>
      <c r="P27" s="55">
        <f t="shared" si="7"/>
        <v>0</v>
      </c>
      <c r="Q27" s="51" t="s">
        <v>9</v>
      </c>
    </row>
    <row r="28" spans="1:18" ht="15.75" thickBot="1" x14ac:dyDescent="0.3">
      <c r="B28" s="15" t="s">
        <v>13</v>
      </c>
      <c r="C28" s="16"/>
      <c r="D28" s="22">
        <f>B2*F3</f>
        <v>0</v>
      </c>
      <c r="E28" s="11">
        <f>SUM(E18:E27)</f>
        <v>0</v>
      </c>
      <c r="G28" s="52">
        <f t="shared" si="8"/>
        <v>0</v>
      </c>
      <c r="H28" s="67">
        <f t="shared" si="9"/>
        <v>0</v>
      </c>
      <c r="J28" s="52" t="str">
        <f t="shared" si="4"/>
        <v>Gewürz 6</v>
      </c>
      <c r="K28">
        <f t="shared" si="4"/>
        <v>0</v>
      </c>
      <c r="L28" s="55">
        <f t="shared" si="5"/>
        <v>0</v>
      </c>
      <c r="M28" t="s">
        <v>9</v>
      </c>
      <c r="N28" t="str">
        <f t="shared" si="6"/>
        <v>Gewürz 6</v>
      </c>
      <c r="O28">
        <f t="shared" si="6"/>
        <v>0</v>
      </c>
      <c r="P28" s="55">
        <f t="shared" si="7"/>
        <v>0</v>
      </c>
      <c r="Q28" s="51" t="s">
        <v>9</v>
      </c>
    </row>
    <row r="29" spans="1:18" ht="19.5" thickBot="1" x14ac:dyDescent="0.35">
      <c r="A29" t="s">
        <v>20</v>
      </c>
      <c r="D29" s="93">
        <f>B2</f>
        <v>6000</v>
      </c>
      <c r="E29" s="11"/>
      <c r="G29" s="52">
        <f t="shared" si="8"/>
        <v>0</v>
      </c>
      <c r="H29" s="67">
        <f t="shared" si="9"/>
        <v>0</v>
      </c>
      <c r="J29" s="52" t="str">
        <f t="shared" si="4"/>
        <v>Gewürz 7</v>
      </c>
      <c r="K29">
        <f t="shared" si="4"/>
        <v>0</v>
      </c>
      <c r="L29" s="55">
        <f t="shared" si="5"/>
        <v>0</v>
      </c>
      <c r="M29" t="s">
        <v>9</v>
      </c>
      <c r="N29" t="str">
        <f t="shared" si="6"/>
        <v>Gewürz 7</v>
      </c>
      <c r="O29">
        <f t="shared" si="6"/>
        <v>0</v>
      </c>
      <c r="P29" s="55">
        <f t="shared" si="7"/>
        <v>0</v>
      </c>
      <c r="Q29" s="51" t="s">
        <v>9</v>
      </c>
    </row>
    <row r="30" spans="1:18" x14ac:dyDescent="0.25">
      <c r="A30" t="s">
        <v>21</v>
      </c>
      <c r="D30" s="24">
        <f>D15+D28</f>
        <v>6000</v>
      </c>
      <c r="G30" s="52">
        <f t="shared" si="8"/>
        <v>0</v>
      </c>
      <c r="H30" s="67">
        <f t="shared" si="9"/>
        <v>0</v>
      </c>
      <c r="J30" s="52" t="str">
        <f t="shared" si="4"/>
        <v>Gewürz 8</v>
      </c>
      <c r="K30">
        <f t="shared" si="4"/>
        <v>0</v>
      </c>
      <c r="L30" s="55">
        <f t="shared" si="5"/>
        <v>0</v>
      </c>
      <c r="M30" t="s">
        <v>9</v>
      </c>
      <c r="N30" t="str">
        <f t="shared" si="6"/>
        <v>Gewürz 8</v>
      </c>
      <c r="O30">
        <f t="shared" si="6"/>
        <v>0</v>
      </c>
      <c r="P30" s="55">
        <f t="shared" si="7"/>
        <v>0</v>
      </c>
      <c r="Q30" s="51" t="s">
        <v>9</v>
      </c>
    </row>
    <row r="31" spans="1:18" ht="15.75" thickBot="1" x14ac:dyDescent="0.3">
      <c r="D31" s="11"/>
      <c r="G31" s="52">
        <f t="shared" si="8"/>
        <v>0</v>
      </c>
      <c r="H31" s="67">
        <f t="shared" si="9"/>
        <v>0</v>
      </c>
      <c r="J31" s="52" t="str">
        <f t="shared" si="4"/>
        <v>Gewürz 9</v>
      </c>
      <c r="K31">
        <f t="shared" si="4"/>
        <v>0</v>
      </c>
      <c r="L31" s="55">
        <f t="shared" si="5"/>
        <v>0</v>
      </c>
      <c r="M31" t="s">
        <v>9</v>
      </c>
      <c r="N31" t="str">
        <f t="shared" si="6"/>
        <v>Gewürz 9</v>
      </c>
      <c r="O31">
        <f t="shared" si="6"/>
        <v>0</v>
      </c>
      <c r="P31" s="55">
        <f t="shared" si="7"/>
        <v>0</v>
      </c>
      <c r="Q31" s="51" t="s">
        <v>9</v>
      </c>
    </row>
    <row r="32" spans="1:18" x14ac:dyDescent="0.25">
      <c r="A32" s="68" t="s">
        <v>60</v>
      </c>
      <c r="B32" s="69" t="s">
        <v>34</v>
      </c>
      <c r="C32" s="25" t="s">
        <v>32</v>
      </c>
      <c r="D32" s="26"/>
      <c r="G32" s="52">
        <f t="shared" si="8"/>
        <v>0</v>
      </c>
      <c r="H32" s="67">
        <f t="shared" si="9"/>
        <v>0</v>
      </c>
      <c r="J32" s="52" t="str">
        <f t="shared" si="4"/>
        <v>Gewürz 10</v>
      </c>
      <c r="K32">
        <f t="shared" si="4"/>
        <v>0</v>
      </c>
      <c r="L32" s="55">
        <f t="shared" si="5"/>
        <v>0</v>
      </c>
      <c r="M32" t="s">
        <v>9</v>
      </c>
      <c r="N32" t="str">
        <f t="shared" si="6"/>
        <v>Gewürz 10</v>
      </c>
      <c r="O32">
        <f t="shared" si="6"/>
        <v>0</v>
      </c>
      <c r="P32" s="55">
        <f t="shared" si="7"/>
        <v>0</v>
      </c>
      <c r="Q32" s="51" t="s">
        <v>9</v>
      </c>
    </row>
    <row r="33" spans="1:17" x14ac:dyDescent="0.25">
      <c r="A33" s="70" t="s">
        <v>77</v>
      </c>
      <c r="B33" s="71">
        <v>40</v>
      </c>
      <c r="C33" s="27">
        <f t="shared" ref="C33:C37" si="10">($D$29/1000)*B33</f>
        <v>240</v>
      </c>
      <c r="D33" s="28" t="s">
        <v>9</v>
      </c>
      <c r="G33" s="52"/>
      <c r="H33" s="67"/>
      <c r="J33" s="52" t="str">
        <f t="shared" si="4"/>
        <v>Gewürz 11</v>
      </c>
      <c r="K33">
        <f t="shared" si="4"/>
        <v>0</v>
      </c>
      <c r="L33" s="55">
        <f t="shared" si="5"/>
        <v>0</v>
      </c>
      <c r="M33" t="s">
        <v>9</v>
      </c>
      <c r="N33" t="str">
        <f t="shared" si="6"/>
        <v>Gewürz 11</v>
      </c>
      <c r="O33">
        <f t="shared" si="6"/>
        <v>0</v>
      </c>
      <c r="P33" s="55">
        <f t="shared" si="7"/>
        <v>0</v>
      </c>
      <c r="Q33" s="51" t="s">
        <v>9</v>
      </c>
    </row>
    <row r="34" spans="1:17" x14ac:dyDescent="0.25">
      <c r="A34" s="70" t="s">
        <v>96</v>
      </c>
      <c r="B34" s="71">
        <v>4</v>
      </c>
      <c r="C34" s="27">
        <f t="shared" si="10"/>
        <v>24</v>
      </c>
      <c r="D34" s="28" t="s">
        <v>9</v>
      </c>
      <c r="G34" s="52"/>
      <c r="H34" s="51"/>
      <c r="J34" s="48" t="str">
        <f>J18</f>
        <v>Summe</v>
      </c>
      <c r="K34" s="49"/>
      <c r="L34" s="66">
        <f>SUM(L23:L33)</f>
        <v>153</v>
      </c>
      <c r="M34" s="49" t="s">
        <v>9</v>
      </c>
      <c r="N34" s="49" t="str">
        <f>N18</f>
        <v>Summe</v>
      </c>
      <c r="O34" s="49"/>
      <c r="P34" s="66">
        <f>SUM(P23:P33)</f>
        <v>0</v>
      </c>
      <c r="Q34" s="28" t="s">
        <v>9</v>
      </c>
    </row>
    <row r="35" spans="1:17" ht="15.75" thickBot="1" x14ac:dyDescent="0.3">
      <c r="A35" s="70"/>
      <c r="B35" s="71"/>
      <c r="C35" s="27">
        <f t="shared" si="10"/>
        <v>0</v>
      </c>
      <c r="D35" s="28" t="s">
        <v>9</v>
      </c>
      <c r="G35" s="57"/>
      <c r="H35" s="63"/>
      <c r="J35" s="57"/>
      <c r="K35" s="58"/>
      <c r="L35" s="58"/>
      <c r="M35" s="58"/>
      <c r="N35" s="58"/>
      <c r="O35" s="58"/>
      <c r="P35" s="58"/>
      <c r="Q35" s="63"/>
    </row>
    <row r="36" spans="1:17" x14ac:dyDescent="0.25">
      <c r="A36" s="70"/>
      <c r="B36" s="71"/>
      <c r="C36" s="27">
        <f t="shared" si="10"/>
        <v>0</v>
      </c>
      <c r="D36" s="28" t="s">
        <v>9</v>
      </c>
    </row>
    <row r="37" spans="1:17" x14ac:dyDescent="0.25">
      <c r="A37" s="70"/>
      <c r="B37" s="71"/>
      <c r="C37" s="27">
        <f t="shared" si="10"/>
        <v>0</v>
      </c>
      <c r="D37" s="28" t="s">
        <v>9</v>
      </c>
    </row>
    <row r="38" spans="1:17" x14ac:dyDescent="0.25">
      <c r="A38" s="70"/>
      <c r="B38" s="71"/>
      <c r="C38" s="27">
        <f>($D$29/1000)*B38</f>
        <v>0</v>
      </c>
      <c r="D38" s="28" t="s">
        <v>9</v>
      </c>
    </row>
    <row r="39" spans="1:17" ht="15.75" thickBot="1" x14ac:dyDescent="0.3">
      <c r="A39" s="70"/>
      <c r="B39" s="53"/>
      <c r="C39" s="27">
        <f>($D$29/1000)*B39</f>
        <v>0</v>
      </c>
      <c r="D39" s="28" t="s">
        <v>9</v>
      </c>
    </row>
    <row r="40" spans="1:17" ht="15.75" thickBot="1" x14ac:dyDescent="0.3">
      <c r="A40" s="29" t="s">
        <v>46</v>
      </c>
      <c r="B40" s="30"/>
      <c r="C40" s="31">
        <f>SUM(C33:C39)</f>
        <v>264</v>
      </c>
      <c r="D40" s="32" t="s">
        <v>9</v>
      </c>
      <c r="G40" s="12"/>
    </row>
    <row r="41" spans="1:17" ht="15.75" thickBot="1" x14ac:dyDescent="0.3">
      <c r="G41" s="20"/>
    </row>
    <row r="42" spans="1:17" ht="26.25" x14ac:dyDescent="0.4">
      <c r="A42" s="72" t="s">
        <v>47</v>
      </c>
      <c r="B42" s="73"/>
      <c r="C42" s="73"/>
      <c r="D42" s="73"/>
      <c r="E42" s="73"/>
      <c r="F42" s="74"/>
    </row>
    <row r="43" spans="1:17" ht="21.75" thickBot="1" x14ac:dyDescent="0.4">
      <c r="A43" s="75" t="s">
        <v>41</v>
      </c>
      <c r="B43" s="76" t="s">
        <v>43</v>
      </c>
      <c r="C43" s="76" t="s">
        <v>44</v>
      </c>
      <c r="D43" s="76" t="s">
        <v>40</v>
      </c>
      <c r="E43" s="76" t="s">
        <v>42</v>
      </c>
      <c r="F43" s="77"/>
    </row>
    <row r="44" spans="1:17" ht="21.75" thickBot="1" x14ac:dyDescent="0.4">
      <c r="A44" s="78" t="s">
        <v>22</v>
      </c>
      <c r="B44" s="90">
        <v>18</v>
      </c>
      <c r="C44" s="90">
        <v>18</v>
      </c>
      <c r="D44" s="90">
        <v>18</v>
      </c>
      <c r="E44" s="90">
        <v>18</v>
      </c>
      <c r="F44" s="79" t="s">
        <v>23</v>
      </c>
    </row>
    <row r="45" spans="1:17" ht="21" x14ac:dyDescent="0.35">
      <c r="A45" s="80" t="s">
        <v>24</v>
      </c>
      <c r="B45" s="81">
        <f>(60/18)*B44</f>
        <v>60</v>
      </c>
      <c r="C45" s="81">
        <f>(120/18)*C44</f>
        <v>120</v>
      </c>
      <c r="D45" s="81">
        <f>(140/18)*D44</f>
        <v>140</v>
      </c>
      <c r="E45" s="81">
        <f>(150/18)*E44</f>
        <v>150</v>
      </c>
      <c r="F45" s="82" t="s">
        <v>9</v>
      </c>
    </row>
    <row r="46" spans="1:17" ht="21" x14ac:dyDescent="0.35">
      <c r="A46" s="83" t="s">
        <v>25</v>
      </c>
      <c r="B46" s="84">
        <f>(($D$29/1000)+($C$40/1000))*2.9</f>
        <v>18.165600000000001</v>
      </c>
      <c r="C46" s="84">
        <f>(($D$29/1000)+($C$40/1000))*1.5</f>
        <v>9.3960000000000008</v>
      </c>
      <c r="D46" s="84">
        <f>(($D$29/1000)+($C$40/1000))*1.3</f>
        <v>8.1432000000000002</v>
      </c>
      <c r="E46" s="84">
        <f>(($D$29/1000)+($C$40/1000))*1.2</f>
        <v>7.5167999999999999</v>
      </c>
      <c r="F46" s="85" t="s">
        <v>45</v>
      </c>
    </row>
    <row r="47" spans="1:17" ht="21.75" thickBot="1" x14ac:dyDescent="0.4">
      <c r="A47" s="75" t="s">
        <v>26</v>
      </c>
      <c r="B47" s="86">
        <f>($D$29+$C$40)/B45</f>
        <v>104.4</v>
      </c>
      <c r="C47" s="86">
        <f>($D$29+$C$40)/C45</f>
        <v>52.2</v>
      </c>
      <c r="D47" s="86">
        <f>($D$29+$C$40)/D45</f>
        <v>44.74285714285714</v>
      </c>
      <c r="E47" s="86">
        <f>($D$29+$C$40)/E45</f>
        <v>41.76</v>
      </c>
      <c r="F47" s="77" t="s">
        <v>27</v>
      </c>
    </row>
    <row r="48" spans="1:17" ht="21.75" thickBot="1" x14ac:dyDescent="0.4">
      <c r="A48" s="87" t="s">
        <v>50</v>
      </c>
      <c r="B48" s="88">
        <f>B47*B45</f>
        <v>6264</v>
      </c>
      <c r="C48" s="88">
        <f t="shared" ref="C48:E48" si="11">C47*C45</f>
        <v>6264</v>
      </c>
      <c r="D48" s="88">
        <f t="shared" si="11"/>
        <v>6264</v>
      </c>
      <c r="E48" s="88">
        <f t="shared" si="11"/>
        <v>6264</v>
      </c>
      <c r="F48" s="89" t="s">
        <v>9</v>
      </c>
    </row>
  </sheetData>
  <mergeCells count="2">
    <mergeCell ref="G2:G3"/>
    <mergeCell ref="H2:H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ECC42-D11F-42CA-9E84-EF6757190A3D}">
  <dimension ref="A1:R48"/>
  <sheetViews>
    <sheetView workbookViewId="0">
      <selection activeCell="E6" sqref="E6"/>
    </sheetView>
  </sheetViews>
  <sheetFormatPr baseColWidth="10" defaultRowHeight="15" x14ac:dyDescent="0.25"/>
  <cols>
    <col min="1" max="1" width="47.5703125" customWidth="1"/>
    <col min="3" max="3" width="22.28515625" customWidth="1"/>
    <col min="5" max="5" width="28.5703125" customWidth="1"/>
    <col min="6" max="6" width="13" customWidth="1"/>
    <col min="7" max="7" width="21" bestFit="1" customWidth="1"/>
    <col min="8" max="8" width="13.7109375" bestFit="1" customWidth="1"/>
    <col min="10" max="10" width="20.7109375" customWidth="1"/>
    <col min="11" max="11" width="15.7109375" customWidth="1"/>
  </cols>
  <sheetData>
    <row r="1" spans="1:17" ht="19.5" thickBot="1" x14ac:dyDescent="0.35">
      <c r="A1" s="1" t="s">
        <v>108</v>
      </c>
      <c r="B1" s="1"/>
    </row>
    <row r="2" spans="1:17" ht="28.5" x14ac:dyDescent="0.45">
      <c r="A2" s="2" t="s">
        <v>36</v>
      </c>
      <c r="B2" s="33">
        <v>4700</v>
      </c>
      <c r="C2" s="3" t="s">
        <v>9</v>
      </c>
      <c r="D2" s="3" t="s">
        <v>37</v>
      </c>
      <c r="E2" s="3"/>
      <c r="F2" s="4">
        <f>E15</f>
        <v>1</v>
      </c>
      <c r="G2" s="103" t="s">
        <v>32</v>
      </c>
      <c r="H2" s="104">
        <f>SUM(F2:F3)</f>
        <v>1</v>
      </c>
    </row>
    <row r="3" spans="1:17" ht="29.25" thickBot="1" x14ac:dyDescent="0.5">
      <c r="A3" s="5"/>
      <c r="B3" s="6"/>
      <c r="C3" s="6"/>
      <c r="D3" s="6" t="s">
        <v>38</v>
      </c>
      <c r="E3" s="6"/>
      <c r="F3" s="7">
        <f>E28</f>
        <v>0</v>
      </c>
      <c r="G3" s="103"/>
      <c r="H3" s="105"/>
    </row>
    <row r="4" spans="1:17" ht="15.75" thickBot="1" x14ac:dyDescent="0.3">
      <c r="D4" s="8" t="s">
        <v>0</v>
      </c>
      <c r="E4" s="9" t="s">
        <v>1</v>
      </c>
    </row>
    <row r="5" spans="1:17" ht="18.75" x14ac:dyDescent="0.3">
      <c r="A5" t="s">
        <v>2</v>
      </c>
      <c r="B5" t="s">
        <v>3</v>
      </c>
      <c r="C5" s="40" t="s">
        <v>78</v>
      </c>
      <c r="D5" s="10">
        <f>$D$15*E5</f>
        <v>2115</v>
      </c>
      <c r="E5" s="34">
        <v>0.45</v>
      </c>
      <c r="G5" s="43" t="s">
        <v>58</v>
      </c>
      <c r="H5" s="62"/>
      <c r="J5" s="43" t="s">
        <v>4</v>
      </c>
      <c r="K5" s="44"/>
      <c r="L5" s="44"/>
      <c r="M5" s="45"/>
      <c r="N5" s="45"/>
      <c r="O5" s="46"/>
      <c r="P5" s="46"/>
      <c r="Q5" s="47"/>
    </row>
    <row r="6" spans="1:17" x14ac:dyDescent="0.25">
      <c r="B6" t="s">
        <v>5</v>
      </c>
      <c r="C6" s="41" t="s">
        <v>79</v>
      </c>
      <c r="D6" s="13">
        <f>$D$15*E6</f>
        <v>1410</v>
      </c>
      <c r="E6" s="35">
        <v>0.3</v>
      </c>
      <c r="G6" s="52" t="str">
        <f>C5</f>
        <v>Rehfleisch Schulter</v>
      </c>
      <c r="H6" s="67">
        <f>D5</f>
        <v>2115</v>
      </c>
      <c r="J6" s="48" t="s">
        <v>2</v>
      </c>
      <c r="K6" s="49"/>
      <c r="L6" s="49"/>
      <c r="M6" s="50"/>
      <c r="N6" s="50"/>
      <c r="O6" s="49" t="s">
        <v>6</v>
      </c>
      <c r="Q6" s="51"/>
    </row>
    <row r="7" spans="1:17" x14ac:dyDescent="0.25">
      <c r="B7" t="s">
        <v>7</v>
      </c>
      <c r="C7" s="41" t="s">
        <v>76</v>
      </c>
      <c r="D7" s="13">
        <f>$D$15*E7</f>
        <v>1175</v>
      </c>
      <c r="E7" s="35">
        <v>0.25</v>
      </c>
      <c r="G7" s="52" t="str">
        <f>C6</f>
        <v>HS-Schweinebauch</v>
      </c>
      <c r="H7" s="67">
        <f>D6</f>
        <v>1410</v>
      </c>
      <c r="J7" s="52" t="s">
        <v>8</v>
      </c>
      <c r="K7" s="53" t="s">
        <v>80</v>
      </c>
      <c r="L7" s="92">
        <v>24</v>
      </c>
      <c r="M7" s="55" t="s">
        <v>9</v>
      </c>
      <c r="N7" t="s">
        <v>8</v>
      </c>
      <c r="O7" s="53"/>
      <c r="P7" s="91">
        <v>0</v>
      </c>
      <c r="Q7" s="51" t="s">
        <v>9</v>
      </c>
    </row>
    <row r="8" spans="1:17" x14ac:dyDescent="0.25">
      <c r="B8" t="s">
        <v>51</v>
      </c>
      <c r="C8" s="41"/>
      <c r="D8" s="13">
        <f t="shared" ref="D8:D13" si="0">$D$15*E8</f>
        <v>0</v>
      </c>
      <c r="E8" s="35">
        <v>0</v>
      </c>
      <c r="G8" s="52" t="str">
        <f t="shared" ref="G8:G14" si="1">C7</f>
        <v>HS-Rückenspeck</v>
      </c>
      <c r="H8" s="67">
        <f>D7</f>
        <v>1175</v>
      </c>
      <c r="J8" s="52" t="s">
        <v>10</v>
      </c>
      <c r="K8" s="53" t="s">
        <v>81</v>
      </c>
      <c r="L8" s="92">
        <v>1</v>
      </c>
      <c r="M8" s="55" t="s">
        <v>9</v>
      </c>
      <c r="N8" t="s">
        <v>10</v>
      </c>
      <c r="O8" s="53"/>
      <c r="P8" s="91"/>
      <c r="Q8" s="51" t="s">
        <v>9</v>
      </c>
    </row>
    <row r="9" spans="1:17" x14ac:dyDescent="0.25">
      <c r="B9" t="s">
        <v>52</v>
      </c>
      <c r="C9" s="41"/>
      <c r="D9" s="13">
        <f t="shared" si="0"/>
        <v>0</v>
      </c>
      <c r="E9" s="35">
        <v>0</v>
      </c>
      <c r="G9" s="52">
        <f t="shared" si="1"/>
        <v>0</v>
      </c>
      <c r="H9" s="51"/>
      <c r="J9" s="52" t="s">
        <v>11</v>
      </c>
      <c r="K9" s="53" t="s">
        <v>82</v>
      </c>
      <c r="L9" s="92">
        <v>5</v>
      </c>
      <c r="M9" s="55" t="s">
        <v>9</v>
      </c>
      <c r="N9" t="s">
        <v>11</v>
      </c>
      <c r="O9" s="53"/>
      <c r="P9" s="91"/>
      <c r="Q9" s="51" t="s">
        <v>9</v>
      </c>
    </row>
    <row r="10" spans="1:17" x14ac:dyDescent="0.25">
      <c r="B10" t="s">
        <v>53</v>
      </c>
      <c r="C10" s="41"/>
      <c r="D10" s="13">
        <f t="shared" si="0"/>
        <v>0</v>
      </c>
      <c r="E10" s="35">
        <v>0</v>
      </c>
      <c r="G10" s="52">
        <f t="shared" si="1"/>
        <v>0</v>
      </c>
      <c r="H10" s="51"/>
      <c r="J10" s="52" t="s">
        <v>12</v>
      </c>
      <c r="K10" s="53" t="s">
        <v>83</v>
      </c>
      <c r="L10" s="92">
        <v>3</v>
      </c>
      <c r="M10" s="55" t="s">
        <v>9</v>
      </c>
      <c r="N10" t="s">
        <v>12</v>
      </c>
      <c r="O10" s="53"/>
      <c r="P10" s="91"/>
      <c r="Q10" s="51" t="s">
        <v>9</v>
      </c>
    </row>
    <row r="11" spans="1:17" x14ac:dyDescent="0.25">
      <c r="B11" t="s">
        <v>54</v>
      </c>
      <c r="C11" s="41"/>
      <c r="D11" s="13">
        <f t="shared" si="0"/>
        <v>0</v>
      </c>
      <c r="E11" s="35">
        <v>0</v>
      </c>
      <c r="G11" s="52">
        <f t="shared" si="1"/>
        <v>0</v>
      </c>
      <c r="H11" s="51"/>
      <c r="J11" s="52" t="s">
        <v>14</v>
      </c>
      <c r="K11" s="53" t="s">
        <v>84</v>
      </c>
      <c r="L11" s="92">
        <v>3.2</v>
      </c>
      <c r="M11" s="56" t="s">
        <v>9</v>
      </c>
      <c r="N11" t="s">
        <v>14</v>
      </c>
      <c r="O11" s="53"/>
      <c r="P11" s="91"/>
      <c r="Q11" s="51" t="s">
        <v>9</v>
      </c>
    </row>
    <row r="12" spans="1:17" x14ac:dyDescent="0.25">
      <c r="B12" t="s">
        <v>55</v>
      </c>
      <c r="C12" s="41"/>
      <c r="D12" s="13">
        <f t="shared" si="0"/>
        <v>0</v>
      </c>
      <c r="E12" s="35">
        <v>0</v>
      </c>
      <c r="G12" s="52">
        <f t="shared" si="1"/>
        <v>0</v>
      </c>
      <c r="H12" s="51"/>
      <c r="J12" s="52" t="s">
        <v>15</v>
      </c>
      <c r="K12" s="53" t="s">
        <v>71</v>
      </c>
      <c r="L12" s="92">
        <v>1</v>
      </c>
      <c r="M12" s="56"/>
      <c r="N12" t="s">
        <v>15</v>
      </c>
      <c r="O12" s="53"/>
      <c r="P12" s="91"/>
      <c r="Q12" s="51" t="s">
        <v>9</v>
      </c>
    </row>
    <row r="13" spans="1:17" x14ac:dyDescent="0.25">
      <c r="B13" t="s">
        <v>56</v>
      </c>
      <c r="C13" s="41"/>
      <c r="D13" s="13">
        <f t="shared" si="0"/>
        <v>0</v>
      </c>
      <c r="E13" s="35">
        <v>0</v>
      </c>
      <c r="G13" s="52">
        <f t="shared" si="1"/>
        <v>0</v>
      </c>
      <c r="H13" s="51"/>
      <c r="J13" s="52" t="s">
        <v>17</v>
      </c>
      <c r="K13" s="53" t="s">
        <v>85</v>
      </c>
      <c r="L13" s="92">
        <v>2</v>
      </c>
      <c r="M13" s="56"/>
      <c r="N13" t="s">
        <v>17</v>
      </c>
      <c r="O13" s="53"/>
      <c r="P13" s="91"/>
      <c r="Q13" s="51" t="s">
        <v>9</v>
      </c>
    </row>
    <row r="14" spans="1:17" ht="15.75" thickBot="1" x14ac:dyDescent="0.3">
      <c r="B14" t="s">
        <v>57</v>
      </c>
      <c r="C14" s="42"/>
      <c r="D14" s="13">
        <f>$D$15*E14</f>
        <v>0</v>
      </c>
      <c r="E14" s="36">
        <v>0</v>
      </c>
      <c r="G14" s="52">
        <f t="shared" si="1"/>
        <v>0</v>
      </c>
      <c r="H14" s="51"/>
      <c r="J14" s="52" t="s">
        <v>18</v>
      </c>
      <c r="K14" s="53" t="s">
        <v>86</v>
      </c>
      <c r="L14" s="92">
        <v>5</v>
      </c>
      <c r="M14" s="56"/>
      <c r="N14" t="s">
        <v>18</v>
      </c>
      <c r="O14" s="53"/>
      <c r="P14" s="91"/>
      <c r="Q14" s="51" t="s">
        <v>9</v>
      </c>
    </row>
    <row r="15" spans="1:17" ht="15.75" thickBot="1" x14ac:dyDescent="0.3">
      <c r="B15" s="15" t="s">
        <v>13</v>
      </c>
      <c r="C15" s="16"/>
      <c r="D15" s="17">
        <f>B2*F2</f>
        <v>4700</v>
      </c>
      <c r="E15" s="11">
        <f>SUM(E5:E14)</f>
        <v>1</v>
      </c>
      <c r="G15" s="52">
        <f>C14</f>
        <v>0</v>
      </c>
      <c r="H15" s="51"/>
      <c r="J15" s="52" t="s">
        <v>19</v>
      </c>
      <c r="K15" s="53" t="s">
        <v>111</v>
      </c>
      <c r="L15" s="92">
        <v>1</v>
      </c>
      <c r="M15" s="56"/>
      <c r="N15" t="s">
        <v>19</v>
      </c>
      <c r="O15" s="53"/>
      <c r="P15" s="91"/>
      <c r="Q15" s="51" t="s">
        <v>9</v>
      </c>
    </row>
    <row r="16" spans="1:17" x14ac:dyDescent="0.25">
      <c r="D16" s="18"/>
      <c r="E16" s="11"/>
      <c r="G16" s="52">
        <f>C18</f>
        <v>0</v>
      </c>
      <c r="H16" s="51"/>
      <c r="J16" s="52" t="s">
        <v>48</v>
      </c>
      <c r="K16" s="53"/>
      <c r="L16" s="92">
        <v>0</v>
      </c>
      <c r="M16" s="56"/>
      <c r="N16" t="s">
        <v>48</v>
      </c>
      <c r="O16" s="53"/>
      <c r="P16" s="91"/>
      <c r="Q16" s="51" t="s">
        <v>9</v>
      </c>
    </row>
    <row r="17" spans="1:18" ht="15.75" thickBot="1" x14ac:dyDescent="0.3">
      <c r="D17" s="19" t="s">
        <v>16</v>
      </c>
      <c r="E17" s="9" t="s">
        <v>1</v>
      </c>
      <c r="G17" s="52">
        <f t="shared" ref="G17:G25" si="2">C19</f>
        <v>0</v>
      </c>
      <c r="H17" s="51"/>
      <c r="J17" s="52" t="s">
        <v>49</v>
      </c>
      <c r="K17" s="53"/>
      <c r="L17" s="92">
        <v>0</v>
      </c>
      <c r="M17" s="56"/>
      <c r="N17" t="s">
        <v>49</v>
      </c>
      <c r="O17" s="53"/>
      <c r="P17" s="91"/>
      <c r="Q17" s="51" t="s">
        <v>9</v>
      </c>
    </row>
    <row r="18" spans="1:18" x14ac:dyDescent="0.25">
      <c r="A18" t="s">
        <v>6</v>
      </c>
      <c r="B18" t="s">
        <v>3</v>
      </c>
      <c r="C18" s="40"/>
      <c r="D18" s="10">
        <f>$D$15*E18</f>
        <v>0</v>
      </c>
      <c r="E18" s="37"/>
      <c r="G18" s="52">
        <f t="shared" si="2"/>
        <v>0</v>
      </c>
      <c r="H18" s="51"/>
      <c r="J18" s="48" t="s">
        <v>13</v>
      </c>
      <c r="K18" s="49"/>
      <c r="L18" s="64">
        <f>SUM(L7:L17)</f>
        <v>45.2</v>
      </c>
      <c r="M18" s="64" t="s">
        <v>9</v>
      </c>
      <c r="N18" s="49" t="s">
        <v>13</v>
      </c>
      <c r="O18" s="49"/>
      <c r="P18" s="64">
        <f>SUM(P7:P17)</f>
        <v>0</v>
      </c>
      <c r="Q18" s="65" t="s">
        <v>9</v>
      </c>
    </row>
    <row r="19" spans="1:18" ht="15.75" thickBot="1" x14ac:dyDescent="0.3">
      <c r="B19" t="s">
        <v>5</v>
      </c>
      <c r="C19" s="41"/>
      <c r="D19" s="13">
        <f>$D$15*E19</f>
        <v>0</v>
      </c>
      <c r="E19" s="38"/>
      <c r="G19" s="52">
        <f t="shared" si="2"/>
        <v>0</v>
      </c>
      <c r="H19" s="51"/>
      <c r="J19" s="57"/>
      <c r="K19" s="58"/>
      <c r="L19" s="58"/>
      <c r="M19" s="59"/>
      <c r="N19" s="59"/>
      <c r="O19" s="58"/>
      <c r="P19" s="58"/>
      <c r="Q19" s="60"/>
      <c r="R19" s="20"/>
    </row>
    <row r="20" spans="1:18" x14ac:dyDescent="0.25">
      <c r="B20" t="s">
        <v>7</v>
      </c>
      <c r="C20" s="41"/>
      <c r="D20" s="13">
        <f>$D$15*E20</f>
        <v>0</v>
      </c>
      <c r="E20" s="38">
        <v>0</v>
      </c>
      <c r="G20" s="52">
        <f t="shared" si="2"/>
        <v>0</v>
      </c>
      <c r="H20" s="51"/>
      <c r="R20" s="14"/>
    </row>
    <row r="21" spans="1:18" ht="15.75" thickBot="1" x14ac:dyDescent="0.3">
      <c r="B21" t="s">
        <v>51</v>
      </c>
      <c r="C21" s="41"/>
      <c r="D21" s="13">
        <f t="shared" ref="D21:D26" si="3">$D$15*E21</f>
        <v>0</v>
      </c>
      <c r="E21" s="38">
        <v>0</v>
      </c>
      <c r="G21" s="52">
        <f t="shared" si="2"/>
        <v>0</v>
      </c>
      <c r="H21" s="51"/>
    </row>
    <row r="22" spans="1:18" ht="18.75" x14ac:dyDescent="0.3">
      <c r="B22" t="s">
        <v>52</v>
      </c>
      <c r="C22" s="41"/>
      <c r="D22" s="13">
        <f t="shared" si="3"/>
        <v>0</v>
      </c>
      <c r="E22" s="38">
        <v>0</v>
      </c>
      <c r="G22" s="52">
        <f t="shared" si="2"/>
        <v>0</v>
      </c>
      <c r="H22" s="51"/>
      <c r="J22" s="43" t="s">
        <v>35</v>
      </c>
      <c r="K22" s="46"/>
      <c r="L22" s="46"/>
      <c r="M22" s="46"/>
      <c r="N22" s="61" t="s">
        <v>39</v>
      </c>
      <c r="O22" s="46"/>
      <c r="P22" s="46"/>
      <c r="Q22" s="62"/>
    </row>
    <row r="23" spans="1:18" x14ac:dyDescent="0.25">
      <c r="B23" t="s">
        <v>53</v>
      </c>
      <c r="C23" s="41"/>
      <c r="D23" s="13">
        <f t="shared" si="3"/>
        <v>0</v>
      </c>
      <c r="E23" s="38">
        <v>0</v>
      </c>
      <c r="G23" s="52">
        <f t="shared" si="2"/>
        <v>0</v>
      </c>
      <c r="H23" s="51"/>
      <c r="J23" s="52" t="str">
        <f t="shared" ref="J23:K33" si="4">J7</f>
        <v>Gewürz 1</v>
      </c>
      <c r="K23" t="str">
        <f t="shared" si="4"/>
        <v>NPS</v>
      </c>
      <c r="L23" s="55">
        <f t="shared" ref="L23:L33" si="5">($D$29/1000)*L7</f>
        <v>112.80000000000001</v>
      </c>
      <c r="M23" t="s">
        <v>9</v>
      </c>
      <c r="N23" t="str">
        <f t="shared" ref="N23:O33" si="6">N7</f>
        <v>Gewürz 1</v>
      </c>
      <c r="O23">
        <f t="shared" si="6"/>
        <v>0</v>
      </c>
      <c r="P23" s="55">
        <f t="shared" ref="P23:P33" si="7">($D$29/1000)*P7</f>
        <v>0</v>
      </c>
      <c r="Q23" s="51" t="s">
        <v>9</v>
      </c>
    </row>
    <row r="24" spans="1:18" x14ac:dyDescent="0.25">
      <c r="B24" t="s">
        <v>54</v>
      </c>
      <c r="C24" s="41"/>
      <c r="D24" s="13">
        <f t="shared" si="3"/>
        <v>0</v>
      </c>
      <c r="E24" s="38">
        <v>0</v>
      </c>
      <c r="G24" s="52">
        <f t="shared" si="2"/>
        <v>0</v>
      </c>
      <c r="H24" s="51"/>
      <c r="J24" s="52" t="str">
        <f t="shared" si="4"/>
        <v>Gewürz 2</v>
      </c>
      <c r="K24" t="str">
        <f t="shared" si="4"/>
        <v>Traubenzucker</v>
      </c>
      <c r="L24" s="55">
        <f t="shared" si="5"/>
        <v>4.7</v>
      </c>
      <c r="M24" t="s">
        <v>9</v>
      </c>
      <c r="N24" t="str">
        <f t="shared" si="6"/>
        <v>Gewürz 2</v>
      </c>
      <c r="O24">
        <f t="shared" si="6"/>
        <v>0</v>
      </c>
      <c r="P24" s="55">
        <f t="shared" si="7"/>
        <v>0</v>
      </c>
      <c r="Q24" s="51" t="s">
        <v>9</v>
      </c>
    </row>
    <row r="25" spans="1:18" x14ac:dyDescent="0.25">
      <c r="B25" t="s">
        <v>55</v>
      </c>
      <c r="C25" s="41"/>
      <c r="D25" s="13">
        <f t="shared" si="3"/>
        <v>0</v>
      </c>
      <c r="E25" s="38">
        <v>0</v>
      </c>
      <c r="G25" s="52">
        <f t="shared" si="2"/>
        <v>0</v>
      </c>
      <c r="H25" s="51"/>
      <c r="J25" s="52" t="str">
        <f t="shared" si="4"/>
        <v>Gewürz 3</v>
      </c>
      <c r="K25" t="str">
        <f t="shared" si="4"/>
        <v>Pfeffer, schwarz</v>
      </c>
      <c r="L25" s="55">
        <f t="shared" si="5"/>
        <v>23.5</v>
      </c>
      <c r="M25" t="s">
        <v>9</v>
      </c>
      <c r="N25" t="str">
        <f t="shared" si="6"/>
        <v>Gewürz 3</v>
      </c>
      <c r="O25">
        <f t="shared" si="6"/>
        <v>0</v>
      </c>
      <c r="P25" s="55">
        <f t="shared" si="7"/>
        <v>0</v>
      </c>
      <c r="Q25" s="51" t="s">
        <v>9</v>
      </c>
    </row>
    <row r="26" spans="1:18" x14ac:dyDescent="0.25">
      <c r="B26" t="s">
        <v>56</v>
      </c>
      <c r="C26" s="41"/>
      <c r="D26" s="13">
        <f t="shared" si="3"/>
        <v>0</v>
      </c>
      <c r="E26" s="38">
        <v>0</v>
      </c>
      <c r="G26" s="52" t="str">
        <f>A33</f>
        <v>Himbeersirup</v>
      </c>
      <c r="H26" s="67">
        <f>C33</f>
        <v>32.9</v>
      </c>
      <c r="J26" s="52" t="str">
        <f t="shared" si="4"/>
        <v>Gewürz 4</v>
      </c>
      <c r="K26" t="str">
        <f t="shared" si="4"/>
        <v>Pfeffer, weiß</v>
      </c>
      <c r="L26" s="55">
        <f t="shared" si="5"/>
        <v>14.100000000000001</v>
      </c>
      <c r="M26" t="s">
        <v>9</v>
      </c>
      <c r="N26" t="str">
        <f t="shared" si="6"/>
        <v>Gewürz 4</v>
      </c>
      <c r="O26">
        <f t="shared" si="6"/>
        <v>0</v>
      </c>
      <c r="P26" s="55">
        <f t="shared" si="7"/>
        <v>0</v>
      </c>
      <c r="Q26" s="51" t="s">
        <v>9</v>
      </c>
    </row>
    <row r="27" spans="1:18" ht="15.75" thickBot="1" x14ac:dyDescent="0.3">
      <c r="B27" t="s">
        <v>57</v>
      </c>
      <c r="C27" s="42"/>
      <c r="D27" s="21">
        <f>$D$15*E27</f>
        <v>0</v>
      </c>
      <c r="E27" s="39">
        <v>0</v>
      </c>
      <c r="G27" s="52" t="str">
        <f t="shared" ref="G27:G32" si="8">A34</f>
        <v>Strohrum</v>
      </c>
      <c r="H27" s="67">
        <f t="shared" ref="H27:H32" si="9">C34</f>
        <v>56.400000000000006</v>
      </c>
      <c r="J27" s="52" t="str">
        <f t="shared" si="4"/>
        <v>Gewürz 5</v>
      </c>
      <c r="K27" t="str">
        <f t="shared" si="4"/>
        <v>Knoblauchgranulat</v>
      </c>
      <c r="L27" s="55">
        <f t="shared" si="5"/>
        <v>15.040000000000001</v>
      </c>
      <c r="M27" t="s">
        <v>9</v>
      </c>
      <c r="N27" t="str">
        <f t="shared" si="6"/>
        <v>Gewürz 5</v>
      </c>
      <c r="O27">
        <f t="shared" si="6"/>
        <v>0</v>
      </c>
      <c r="P27" s="55">
        <f t="shared" si="7"/>
        <v>0</v>
      </c>
      <c r="Q27" s="51" t="s">
        <v>9</v>
      </c>
    </row>
    <row r="28" spans="1:18" ht="15.75" thickBot="1" x14ac:dyDescent="0.3">
      <c r="B28" s="15" t="s">
        <v>13</v>
      </c>
      <c r="C28" s="16"/>
      <c r="D28" s="22">
        <f>B2*F3</f>
        <v>0</v>
      </c>
      <c r="E28" s="11">
        <f>SUM(E18:E27)</f>
        <v>0</v>
      </c>
      <c r="G28" s="52" t="str">
        <f t="shared" si="8"/>
        <v>Schweinedärme 28/30</v>
      </c>
      <c r="H28" s="67">
        <f t="shared" si="9"/>
        <v>0</v>
      </c>
      <c r="J28" s="52" t="str">
        <f t="shared" si="4"/>
        <v>Gewürz 6</v>
      </c>
      <c r="K28" t="str">
        <f t="shared" si="4"/>
        <v>Macis</v>
      </c>
      <c r="L28" s="55">
        <f t="shared" si="5"/>
        <v>4.7</v>
      </c>
      <c r="M28" t="s">
        <v>9</v>
      </c>
      <c r="N28" t="str">
        <f t="shared" si="6"/>
        <v>Gewürz 6</v>
      </c>
      <c r="O28">
        <f t="shared" si="6"/>
        <v>0</v>
      </c>
      <c r="P28" s="55">
        <f t="shared" si="7"/>
        <v>0</v>
      </c>
      <c r="Q28" s="51" t="s">
        <v>9</v>
      </c>
    </row>
    <row r="29" spans="1:18" ht="19.5" thickBot="1" x14ac:dyDescent="0.35">
      <c r="A29" t="s">
        <v>20</v>
      </c>
      <c r="D29" s="93">
        <f>B2</f>
        <v>4700</v>
      </c>
      <c r="E29" s="11"/>
      <c r="G29" s="52">
        <f t="shared" si="8"/>
        <v>0</v>
      </c>
      <c r="H29" s="67">
        <f t="shared" si="9"/>
        <v>0</v>
      </c>
      <c r="J29" s="52" t="str">
        <f t="shared" si="4"/>
        <v>Gewürz 7</v>
      </c>
      <c r="K29" t="str">
        <f t="shared" si="4"/>
        <v>Senfkörner</v>
      </c>
      <c r="L29" s="55">
        <f t="shared" si="5"/>
        <v>9.4</v>
      </c>
      <c r="M29" t="s">
        <v>9</v>
      </c>
      <c r="N29" t="str">
        <f t="shared" si="6"/>
        <v>Gewürz 7</v>
      </c>
      <c r="O29">
        <f t="shared" si="6"/>
        <v>0</v>
      </c>
      <c r="P29" s="55">
        <f t="shared" si="7"/>
        <v>0</v>
      </c>
      <c r="Q29" s="51" t="s">
        <v>9</v>
      </c>
    </row>
    <row r="30" spans="1:18" x14ac:dyDescent="0.25">
      <c r="A30" t="s">
        <v>21</v>
      </c>
      <c r="D30" s="24">
        <f>D15+D28</f>
        <v>4700</v>
      </c>
      <c r="G30" s="52">
        <f t="shared" si="8"/>
        <v>0</v>
      </c>
      <c r="H30" s="67">
        <f t="shared" si="9"/>
        <v>0</v>
      </c>
      <c r="J30" s="52" t="str">
        <f t="shared" si="4"/>
        <v>Gewürz 8</v>
      </c>
      <c r="K30" t="str">
        <f t="shared" si="4"/>
        <v>Kümmel, ganz</v>
      </c>
      <c r="L30" s="55">
        <f t="shared" si="5"/>
        <v>23.5</v>
      </c>
      <c r="M30" t="s">
        <v>9</v>
      </c>
      <c r="N30" t="str">
        <f t="shared" si="6"/>
        <v>Gewürz 8</v>
      </c>
      <c r="O30">
        <f t="shared" si="6"/>
        <v>0</v>
      </c>
      <c r="P30" s="55">
        <f t="shared" si="7"/>
        <v>0</v>
      </c>
      <c r="Q30" s="51" t="s">
        <v>9</v>
      </c>
    </row>
    <row r="31" spans="1:18" ht="15.75" thickBot="1" x14ac:dyDescent="0.3">
      <c r="D31" s="11"/>
      <c r="G31" s="52">
        <f t="shared" si="8"/>
        <v>0</v>
      </c>
      <c r="H31" s="67">
        <f t="shared" si="9"/>
        <v>0</v>
      </c>
      <c r="J31" s="52" t="str">
        <f t="shared" si="4"/>
        <v>Gewürz 9</v>
      </c>
      <c r="K31" t="str">
        <f t="shared" si="4"/>
        <v>Ascorbin</v>
      </c>
      <c r="L31" s="55">
        <f t="shared" si="5"/>
        <v>4.7</v>
      </c>
      <c r="M31" t="s">
        <v>9</v>
      </c>
      <c r="N31" t="str">
        <f t="shared" si="6"/>
        <v>Gewürz 9</v>
      </c>
      <c r="O31">
        <f t="shared" si="6"/>
        <v>0</v>
      </c>
      <c r="P31" s="55">
        <f t="shared" si="7"/>
        <v>0</v>
      </c>
      <c r="Q31" s="51" t="s">
        <v>9</v>
      </c>
    </row>
    <row r="32" spans="1:18" x14ac:dyDescent="0.25">
      <c r="A32" s="68" t="s">
        <v>60</v>
      </c>
      <c r="B32" s="69" t="s">
        <v>34</v>
      </c>
      <c r="C32" s="25" t="s">
        <v>32</v>
      </c>
      <c r="D32" s="26"/>
      <c r="G32" s="52">
        <f t="shared" si="8"/>
        <v>0</v>
      </c>
      <c r="H32" s="67">
        <f t="shared" si="9"/>
        <v>0</v>
      </c>
      <c r="J32" s="52" t="str">
        <f t="shared" si="4"/>
        <v>Gewürz 10</v>
      </c>
      <c r="K32">
        <f t="shared" si="4"/>
        <v>0</v>
      </c>
      <c r="L32" s="55">
        <f t="shared" si="5"/>
        <v>0</v>
      </c>
      <c r="M32" t="s">
        <v>9</v>
      </c>
      <c r="N32" t="str">
        <f t="shared" si="6"/>
        <v>Gewürz 10</v>
      </c>
      <c r="O32">
        <f t="shared" si="6"/>
        <v>0</v>
      </c>
      <c r="P32" s="55">
        <f t="shared" si="7"/>
        <v>0</v>
      </c>
      <c r="Q32" s="51" t="s">
        <v>9</v>
      </c>
    </row>
    <row r="33" spans="1:17" x14ac:dyDescent="0.25">
      <c r="A33" s="70" t="s">
        <v>87</v>
      </c>
      <c r="B33" s="71">
        <v>7</v>
      </c>
      <c r="C33" s="27">
        <f t="shared" ref="C33:C37" si="10">($D$29/1000)*B33</f>
        <v>32.9</v>
      </c>
      <c r="D33" s="28" t="s">
        <v>9</v>
      </c>
      <c r="G33" s="52"/>
      <c r="H33" s="67"/>
      <c r="J33" s="52" t="str">
        <f t="shared" si="4"/>
        <v>Gewürz 11</v>
      </c>
      <c r="K33">
        <f t="shared" si="4"/>
        <v>0</v>
      </c>
      <c r="L33" s="55">
        <f t="shared" si="5"/>
        <v>0</v>
      </c>
      <c r="M33" t="s">
        <v>9</v>
      </c>
      <c r="N33" t="str">
        <f t="shared" si="6"/>
        <v>Gewürz 11</v>
      </c>
      <c r="O33">
        <f t="shared" si="6"/>
        <v>0</v>
      </c>
      <c r="P33" s="55">
        <f t="shared" si="7"/>
        <v>0</v>
      </c>
      <c r="Q33" s="51" t="s">
        <v>9</v>
      </c>
    </row>
    <row r="34" spans="1:17" x14ac:dyDescent="0.25">
      <c r="A34" s="70" t="s">
        <v>88</v>
      </c>
      <c r="B34" s="71">
        <v>12</v>
      </c>
      <c r="C34" s="27">
        <f t="shared" si="10"/>
        <v>56.400000000000006</v>
      </c>
      <c r="D34" s="28" t="s">
        <v>9</v>
      </c>
      <c r="G34" s="52"/>
      <c r="H34" s="51"/>
      <c r="J34" s="48" t="str">
        <f>J18</f>
        <v>Summe</v>
      </c>
      <c r="K34" s="49"/>
      <c r="L34" s="66">
        <f>SUM(L23:L33)</f>
        <v>212.43999999999997</v>
      </c>
      <c r="M34" s="49" t="s">
        <v>9</v>
      </c>
      <c r="N34" s="49" t="str">
        <f>N18</f>
        <v>Summe</v>
      </c>
      <c r="O34" s="49"/>
      <c r="P34" s="66">
        <f>SUM(P23:P33)</f>
        <v>0</v>
      </c>
      <c r="Q34" s="28" t="s">
        <v>9</v>
      </c>
    </row>
    <row r="35" spans="1:17" ht="15.75" thickBot="1" x14ac:dyDescent="0.3">
      <c r="A35" s="70" t="s">
        <v>109</v>
      </c>
      <c r="B35" s="71"/>
      <c r="C35" s="27">
        <f t="shared" si="10"/>
        <v>0</v>
      </c>
      <c r="D35" s="28" t="s">
        <v>9</v>
      </c>
      <c r="G35" s="57"/>
      <c r="H35" s="63"/>
      <c r="J35" s="57"/>
      <c r="K35" s="58"/>
      <c r="L35" s="58"/>
      <c r="M35" s="58"/>
      <c r="N35" s="58"/>
      <c r="O35" s="58"/>
      <c r="P35" s="58"/>
      <c r="Q35" s="63"/>
    </row>
    <row r="36" spans="1:17" x14ac:dyDescent="0.25">
      <c r="A36" s="70"/>
      <c r="B36" s="71"/>
      <c r="C36" s="27">
        <f t="shared" si="10"/>
        <v>0</v>
      </c>
      <c r="D36" s="28" t="s">
        <v>9</v>
      </c>
    </row>
    <row r="37" spans="1:17" x14ac:dyDescent="0.25">
      <c r="A37" s="70"/>
      <c r="B37" s="71"/>
      <c r="C37" s="27">
        <f t="shared" si="10"/>
        <v>0</v>
      </c>
      <c r="D37" s="28" t="s">
        <v>9</v>
      </c>
    </row>
    <row r="38" spans="1:17" x14ac:dyDescent="0.25">
      <c r="A38" s="70"/>
      <c r="B38" s="71"/>
      <c r="C38" s="27">
        <f>($D$29/1000)*B38</f>
        <v>0</v>
      </c>
      <c r="D38" s="28" t="s">
        <v>9</v>
      </c>
    </row>
    <row r="39" spans="1:17" ht="15.75" thickBot="1" x14ac:dyDescent="0.3">
      <c r="A39" s="70"/>
      <c r="B39" s="53"/>
      <c r="C39" s="27">
        <f>($D$29/1000)*B39</f>
        <v>0</v>
      </c>
      <c r="D39" s="28" t="s">
        <v>9</v>
      </c>
    </row>
    <row r="40" spans="1:17" ht="15.75" thickBot="1" x14ac:dyDescent="0.3">
      <c r="A40" s="29" t="s">
        <v>46</v>
      </c>
      <c r="B40" s="30"/>
      <c r="C40" s="31">
        <f>SUM(C33:C39)</f>
        <v>89.300000000000011</v>
      </c>
      <c r="D40" s="32" t="s">
        <v>9</v>
      </c>
      <c r="G40" s="12"/>
    </row>
    <row r="41" spans="1:17" ht="15.75" thickBot="1" x14ac:dyDescent="0.3">
      <c r="G41" s="20"/>
    </row>
    <row r="42" spans="1:17" ht="26.25" x14ac:dyDescent="0.4">
      <c r="A42" s="72" t="s">
        <v>47</v>
      </c>
      <c r="B42" s="73"/>
      <c r="C42" s="73"/>
      <c r="D42" s="73"/>
      <c r="E42" s="73"/>
      <c r="F42" s="74"/>
    </row>
    <row r="43" spans="1:17" ht="21.75" thickBot="1" x14ac:dyDescent="0.4">
      <c r="A43" s="75" t="s">
        <v>41</v>
      </c>
      <c r="B43" s="76" t="s">
        <v>43</v>
      </c>
      <c r="C43" s="76" t="s">
        <v>44</v>
      </c>
      <c r="D43" s="76" t="s">
        <v>40</v>
      </c>
      <c r="E43" s="76" t="s">
        <v>42</v>
      </c>
      <c r="F43" s="77"/>
    </row>
    <row r="44" spans="1:17" ht="21.75" thickBot="1" x14ac:dyDescent="0.4">
      <c r="A44" s="78" t="s">
        <v>22</v>
      </c>
      <c r="B44" s="90">
        <v>18</v>
      </c>
      <c r="C44" s="90">
        <v>18</v>
      </c>
      <c r="D44" s="90">
        <v>18</v>
      </c>
      <c r="E44" s="90">
        <v>18</v>
      </c>
      <c r="F44" s="79" t="s">
        <v>23</v>
      </c>
    </row>
    <row r="45" spans="1:17" ht="21" x14ac:dyDescent="0.35">
      <c r="A45" s="80" t="s">
        <v>24</v>
      </c>
      <c r="B45" s="81">
        <f>(60/18)*B44</f>
        <v>60</v>
      </c>
      <c r="C45" s="81">
        <f>(120/18)*C44</f>
        <v>120</v>
      </c>
      <c r="D45" s="81">
        <f>(140/18)*D44</f>
        <v>140</v>
      </c>
      <c r="E45" s="81">
        <f>(150/18)*E44</f>
        <v>150</v>
      </c>
      <c r="F45" s="82" t="s">
        <v>9</v>
      </c>
    </row>
    <row r="46" spans="1:17" ht="21" x14ac:dyDescent="0.35">
      <c r="A46" s="83" t="s">
        <v>25</v>
      </c>
      <c r="B46" s="84">
        <f>(($D$29/1000)+($C$40/1000))*2.9</f>
        <v>13.888969999999999</v>
      </c>
      <c r="C46" s="84">
        <f>(($D$29/1000)+($C$40/1000))*1.5</f>
        <v>7.1839499999999994</v>
      </c>
      <c r="D46" s="84">
        <f>(($D$29/1000)+($C$40/1000))*1.3</f>
        <v>6.2260900000000001</v>
      </c>
      <c r="E46" s="84">
        <f>(($D$29/1000)+($C$40/1000))*1.2</f>
        <v>5.74716</v>
      </c>
      <c r="F46" s="85" t="s">
        <v>45</v>
      </c>
    </row>
    <row r="47" spans="1:17" ht="21.75" thickBot="1" x14ac:dyDescent="0.4">
      <c r="A47" s="75" t="s">
        <v>26</v>
      </c>
      <c r="B47" s="86">
        <f>($D$29+$C$40)/B45</f>
        <v>79.821666666666673</v>
      </c>
      <c r="C47" s="86">
        <f>($D$29+$C$40)/C45</f>
        <v>39.910833333333336</v>
      </c>
      <c r="D47" s="86">
        <f>($D$29+$C$40)/D45</f>
        <v>34.209285714285713</v>
      </c>
      <c r="E47" s="86">
        <f>($D$29+$C$40)/E45</f>
        <v>31.928666666666668</v>
      </c>
      <c r="F47" s="77" t="s">
        <v>27</v>
      </c>
    </row>
    <row r="48" spans="1:17" ht="21.75" thickBot="1" x14ac:dyDescent="0.4">
      <c r="A48" s="87" t="s">
        <v>50</v>
      </c>
      <c r="B48" s="88">
        <f>B47*B45</f>
        <v>4789.3</v>
      </c>
      <c r="C48" s="88">
        <f t="shared" ref="C48:E48" si="11">C47*C45</f>
        <v>4789.3</v>
      </c>
      <c r="D48" s="88">
        <f t="shared" si="11"/>
        <v>4789.3</v>
      </c>
      <c r="E48" s="88">
        <f t="shared" si="11"/>
        <v>4789.3</v>
      </c>
      <c r="F48" s="89" t="s">
        <v>9</v>
      </c>
    </row>
  </sheetData>
  <mergeCells count="2">
    <mergeCell ref="G2:G3"/>
    <mergeCell ref="H2:H3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83E33-0F18-46D6-A08B-CFC188BCC6FD}">
  <dimension ref="A1:R48"/>
  <sheetViews>
    <sheetView tabSelected="1" zoomScale="85" zoomScaleNormal="85" workbookViewId="0">
      <selection activeCell="B3" sqref="B3"/>
    </sheetView>
  </sheetViews>
  <sheetFormatPr baseColWidth="10" defaultRowHeight="15" x14ac:dyDescent="0.25"/>
  <cols>
    <col min="1" max="1" width="47.5703125" customWidth="1"/>
    <col min="2" max="2" width="24.42578125" customWidth="1"/>
    <col min="3" max="3" width="22.28515625" customWidth="1"/>
    <col min="5" max="5" width="28.5703125" customWidth="1"/>
    <col min="6" max="6" width="13" customWidth="1"/>
    <col min="7" max="7" width="21" bestFit="1" customWidth="1"/>
    <col min="8" max="8" width="13.7109375" bestFit="1" customWidth="1"/>
    <col min="10" max="10" width="20.7109375" customWidth="1"/>
    <col min="11" max="11" width="15.7109375" customWidth="1"/>
  </cols>
  <sheetData>
    <row r="1" spans="1:17" ht="19.5" thickBot="1" x14ac:dyDescent="0.35">
      <c r="A1" s="1" t="s">
        <v>176</v>
      </c>
      <c r="B1" s="101">
        <v>45297</v>
      </c>
    </row>
    <row r="2" spans="1:17" ht="28.5" x14ac:dyDescent="0.45">
      <c r="A2" s="2" t="s">
        <v>36</v>
      </c>
      <c r="B2" s="33">
        <v>2000</v>
      </c>
      <c r="C2" s="3" t="s">
        <v>9</v>
      </c>
      <c r="D2" s="3" t="s">
        <v>37</v>
      </c>
      <c r="E2" s="3"/>
      <c r="F2" s="4">
        <f>E15</f>
        <v>1</v>
      </c>
      <c r="G2" s="103" t="s">
        <v>32</v>
      </c>
      <c r="H2" s="104">
        <f>SUM(F2:F3)</f>
        <v>1</v>
      </c>
    </row>
    <row r="3" spans="1:17" ht="29.25" thickBot="1" x14ac:dyDescent="0.5">
      <c r="A3" s="5"/>
      <c r="B3" s="6"/>
      <c r="C3" s="6"/>
      <c r="D3" s="6" t="s">
        <v>38</v>
      </c>
      <c r="E3" s="6"/>
      <c r="F3" s="7">
        <f>E28</f>
        <v>0</v>
      </c>
      <c r="G3" s="103"/>
      <c r="H3" s="105"/>
    </row>
    <row r="4" spans="1:17" ht="15.75" thickBot="1" x14ac:dyDescent="0.3">
      <c r="D4" s="8" t="s">
        <v>0</v>
      </c>
      <c r="E4" s="9" t="s">
        <v>1</v>
      </c>
    </row>
    <row r="5" spans="1:17" ht="18.75" x14ac:dyDescent="0.3">
      <c r="A5" t="s">
        <v>2</v>
      </c>
      <c r="B5" t="s">
        <v>3</v>
      </c>
      <c r="C5" s="40" t="s">
        <v>172</v>
      </c>
      <c r="D5" s="10">
        <f>$D$15*E5</f>
        <v>500</v>
      </c>
      <c r="E5" s="34">
        <v>0.25</v>
      </c>
      <c r="G5" s="43" t="s">
        <v>58</v>
      </c>
      <c r="H5" s="62"/>
      <c r="J5" s="43" t="s">
        <v>4</v>
      </c>
      <c r="K5" s="44"/>
      <c r="L5" s="44"/>
      <c r="M5" s="45"/>
      <c r="N5" s="45"/>
      <c r="O5" s="46"/>
      <c r="P5" s="46"/>
      <c r="Q5" s="47"/>
    </row>
    <row r="6" spans="1:17" x14ac:dyDescent="0.25">
      <c r="B6" t="s">
        <v>5</v>
      </c>
      <c r="C6" s="41" t="s">
        <v>173</v>
      </c>
      <c r="D6" s="13">
        <f>$D$15*E6</f>
        <v>900</v>
      </c>
      <c r="E6" s="35">
        <v>0.45</v>
      </c>
      <c r="G6" s="52" t="str">
        <f>C5</f>
        <v>Schulter</v>
      </c>
      <c r="H6" s="67">
        <f>D5</f>
        <v>500</v>
      </c>
      <c r="J6" s="48" t="s">
        <v>2</v>
      </c>
      <c r="K6" s="49"/>
      <c r="L6" s="49"/>
      <c r="M6" s="50"/>
      <c r="N6" s="50"/>
      <c r="O6" s="49" t="s">
        <v>6</v>
      </c>
      <c r="Q6" s="51"/>
    </row>
    <row r="7" spans="1:17" x14ac:dyDescent="0.25">
      <c r="B7" t="s">
        <v>7</v>
      </c>
      <c r="C7" s="41" t="s">
        <v>174</v>
      </c>
      <c r="D7" s="13">
        <f>$D$15*E7</f>
        <v>600</v>
      </c>
      <c r="E7" s="35">
        <v>0.3</v>
      </c>
      <c r="G7" s="52" t="str">
        <f>C6</f>
        <v>Bauch</v>
      </c>
      <c r="H7" s="67">
        <f>D6</f>
        <v>900</v>
      </c>
      <c r="J7" s="52" t="s">
        <v>8</v>
      </c>
      <c r="K7" s="53"/>
      <c r="L7" s="92">
        <v>0</v>
      </c>
      <c r="M7" s="55" t="s">
        <v>9</v>
      </c>
      <c r="N7" t="s">
        <v>8</v>
      </c>
      <c r="O7" s="53" t="s">
        <v>80</v>
      </c>
      <c r="P7" s="91">
        <v>20</v>
      </c>
      <c r="Q7" s="51" t="s">
        <v>9</v>
      </c>
    </row>
    <row r="8" spans="1:17" x14ac:dyDescent="0.25">
      <c r="B8" t="s">
        <v>51</v>
      </c>
      <c r="C8" s="41"/>
      <c r="D8" s="13">
        <f t="shared" ref="D8:D13" si="0">$D$15*E8</f>
        <v>0</v>
      </c>
      <c r="E8" s="35">
        <v>0</v>
      </c>
      <c r="G8" s="52" t="str">
        <f t="shared" ref="G8:G14" si="1">C7</f>
        <v>Aspik</v>
      </c>
      <c r="H8" s="67">
        <f>D19</f>
        <v>0</v>
      </c>
      <c r="J8" s="52" t="s">
        <v>10</v>
      </c>
      <c r="K8" s="53"/>
      <c r="L8" s="92">
        <v>0</v>
      </c>
      <c r="M8" s="55" t="s">
        <v>9</v>
      </c>
      <c r="N8" t="s">
        <v>10</v>
      </c>
      <c r="O8" s="53" t="s">
        <v>30</v>
      </c>
      <c r="P8" s="91">
        <v>3</v>
      </c>
      <c r="Q8" s="51" t="s">
        <v>9</v>
      </c>
    </row>
    <row r="9" spans="1:17" x14ac:dyDescent="0.25">
      <c r="B9" t="s">
        <v>52</v>
      </c>
      <c r="C9" s="41"/>
      <c r="D9" s="13">
        <f t="shared" si="0"/>
        <v>0</v>
      </c>
      <c r="E9" s="35">
        <v>0</v>
      </c>
      <c r="G9" s="52">
        <f t="shared" si="1"/>
        <v>0</v>
      </c>
      <c r="H9" s="51"/>
      <c r="J9" s="52" t="s">
        <v>11</v>
      </c>
      <c r="K9" s="53"/>
      <c r="L9" s="92">
        <v>0</v>
      </c>
      <c r="M9" s="55" t="s">
        <v>9</v>
      </c>
      <c r="N9" t="s">
        <v>11</v>
      </c>
      <c r="O9" s="53" t="s">
        <v>175</v>
      </c>
      <c r="P9" s="91">
        <v>2</v>
      </c>
      <c r="Q9" s="51" t="s">
        <v>9</v>
      </c>
    </row>
    <row r="10" spans="1:17" x14ac:dyDescent="0.25">
      <c r="B10" t="s">
        <v>53</v>
      </c>
      <c r="C10" s="41"/>
      <c r="D10" s="13">
        <f t="shared" si="0"/>
        <v>0</v>
      </c>
      <c r="E10" s="35">
        <v>0</v>
      </c>
      <c r="G10" s="52">
        <f t="shared" si="1"/>
        <v>0</v>
      </c>
      <c r="H10" s="51"/>
      <c r="J10" s="52" t="s">
        <v>12</v>
      </c>
      <c r="K10" s="53"/>
      <c r="L10" s="92">
        <v>0</v>
      </c>
      <c r="M10" s="55" t="s">
        <v>9</v>
      </c>
      <c r="N10" t="s">
        <v>12</v>
      </c>
      <c r="O10" s="53" t="s">
        <v>86</v>
      </c>
      <c r="P10" s="91">
        <v>0.5</v>
      </c>
      <c r="Q10" s="51" t="s">
        <v>9</v>
      </c>
    </row>
    <row r="11" spans="1:17" x14ac:dyDescent="0.25">
      <c r="B11" t="s">
        <v>54</v>
      </c>
      <c r="C11" s="41"/>
      <c r="D11" s="13">
        <f t="shared" si="0"/>
        <v>0</v>
      </c>
      <c r="E11" s="35">
        <v>0</v>
      </c>
      <c r="G11" s="52">
        <f t="shared" si="1"/>
        <v>0</v>
      </c>
      <c r="H11" s="51"/>
      <c r="J11" s="52" t="s">
        <v>14</v>
      </c>
      <c r="K11" s="53"/>
      <c r="L11" s="92">
        <v>0</v>
      </c>
      <c r="M11" s="56" t="s">
        <v>9</v>
      </c>
      <c r="N11" t="s">
        <v>14</v>
      </c>
      <c r="O11" s="53" t="s">
        <v>177</v>
      </c>
      <c r="P11" s="91">
        <v>1.5</v>
      </c>
      <c r="Q11" s="51" t="s">
        <v>9</v>
      </c>
    </row>
    <row r="12" spans="1:17" x14ac:dyDescent="0.25">
      <c r="B12" t="s">
        <v>55</v>
      </c>
      <c r="C12" s="41"/>
      <c r="D12" s="13">
        <f t="shared" si="0"/>
        <v>0</v>
      </c>
      <c r="E12" s="35">
        <v>0</v>
      </c>
      <c r="G12" s="52">
        <f t="shared" si="1"/>
        <v>0</v>
      </c>
      <c r="H12" s="51"/>
      <c r="J12" s="52" t="s">
        <v>15</v>
      </c>
      <c r="K12" s="53"/>
      <c r="L12" s="92">
        <v>0</v>
      </c>
      <c r="M12" s="56"/>
      <c r="N12" t="s">
        <v>15</v>
      </c>
      <c r="O12" s="53" t="s">
        <v>101</v>
      </c>
      <c r="P12" s="91">
        <v>1</v>
      </c>
      <c r="Q12" s="51" t="s">
        <v>9</v>
      </c>
    </row>
    <row r="13" spans="1:17" x14ac:dyDescent="0.25">
      <c r="B13" t="s">
        <v>56</v>
      </c>
      <c r="C13" s="41"/>
      <c r="D13" s="13">
        <f t="shared" si="0"/>
        <v>0</v>
      </c>
      <c r="E13" s="35">
        <v>0</v>
      </c>
      <c r="G13" s="52">
        <f t="shared" si="1"/>
        <v>0</v>
      </c>
      <c r="H13" s="51"/>
      <c r="J13" s="52" t="s">
        <v>17</v>
      </c>
      <c r="K13" s="53"/>
      <c r="L13" s="92">
        <v>0</v>
      </c>
      <c r="M13" s="56"/>
      <c r="N13" t="s">
        <v>17</v>
      </c>
      <c r="O13" s="53" t="s">
        <v>178</v>
      </c>
      <c r="P13" s="91">
        <v>1</v>
      </c>
      <c r="Q13" s="51" t="s">
        <v>9</v>
      </c>
    </row>
    <row r="14" spans="1:17" ht="15.75" thickBot="1" x14ac:dyDescent="0.3">
      <c r="B14" t="s">
        <v>57</v>
      </c>
      <c r="C14" s="42"/>
      <c r="D14" s="13">
        <f>$D$15*E14</f>
        <v>0</v>
      </c>
      <c r="E14" s="36">
        <v>0</v>
      </c>
      <c r="G14" s="52">
        <f t="shared" si="1"/>
        <v>0</v>
      </c>
      <c r="H14" s="51"/>
      <c r="J14" s="52" t="s">
        <v>18</v>
      </c>
      <c r="K14" s="53"/>
      <c r="L14" s="92">
        <v>0</v>
      </c>
      <c r="M14" s="56"/>
      <c r="N14" t="s">
        <v>18</v>
      </c>
      <c r="O14" s="53"/>
      <c r="P14" s="91"/>
      <c r="Q14" s="51" t="s">
        <v>9</v>
      </c>
    </row>
    <row r="15" spans="1:17" ht="15.75" thickBot="1" x14ac:dyDescent="0.3">
      <c r="B15" s="15" t="s">
        <v>13</v>
      </c>
      <c r="C15" s="16"/>
      <c r="D15" s="17">
        <f>B2*F2</f>
        <v>2000</v>
      </c>
      <c r="E15" s="11">
        <f>SUM(E5:E14)</f>
        <v>1</v>
      </c>
      <c r="G15" s="52">
        <f>C14</f>
        <v>0</v>
      </c>
      <c r="H15" s="51"/>
      <c r="J15" s="52" t="s">
        <v>19</v>
      </c>
      <c r="K15" s="53"/>
      <c r="L15" s="92">
        <v>0</v>
      </c>
      <c r="M15" s="56"/>
      <c r="N15" t="s">
        <v>19</v>
      </c>
      <c r="O15" s="53"/>
      <c r="P15" s="91"/>
      <c r="Q15" s="51" t="s">
        <v>9</v>
      </c>
    </row>
    <row r="16" spans="1:17" x14ac:dyDescent="0.25">
      <c r="D16" s="18"/>
      <c r="E16" s="11"/>
      <c r="G16" s="52">
        <f>C18</f>
        <v>0</v>
      </c>
      <c r="H16" s="51"/>
      <c r="J16" s="52" t="s">
        <v>48</v>
      </c>
      <c r="K16" s="53"/>
      <c r="L16" s="92">
        <v>0</v>
      </c>
      <c r="M16" s="56"/>
      <c r="N16" t="s">
        <v>48</v>
      </c>
      <c r="O16" s="53"/>
      <c r="P16" s="91"/>
      <c r="Q16" s="51" t="s">
        <v>9</v>
      </c>
    </row>
    <row r="17" spans="1:18" ht="15.75" thickBot="1" x14ac:dyDescent="0.3">
      <c r="D17" s="19" t="s">
        <v>16</v>
      </c>
      <c r="E17" s="9" t="s">
        <v>1</v>
      </c>
      <c r="G17" s="52">
        <f t="shared" ref="G17:G25" si="2">C19</f>
        <v>0</v>
      </c>
      <c r="H17" s="51"/>
      <c r="J17" s="52" t="s">
        <v>49</v>
      </c>
      <c r="K17" s="53"/>
      <c r="L17" s="92">
        <v>0</v>
      </c>
      <c r="M17" s="56"/>
      <c r="N17" t="s">
        <v>49</v>
      </c>
      <c r="O17" s="53"/>
      <c r="P17" s="91"/>
      <c r="Q17" s="51" t="s">
        <v>9</v>
      </c>
    </row>
    <row r="18" spans="1:18" x14ac:dyDescent="0.25">
      <c r="A18" t="s">
        <v>6</v>
      </c>
      <c r="B18" t="s">
        <v>3</v>
      </c>
      <c r="C18" s="40"/>
      <c r="D18" s="10">
        <f>$D$15*E18</f>
        <v>0</v>
      </c>
      <c r="E18" s="37"/>
      <c r="G18" s="52">
        <f t="shared" si="2"/>
        <v>0</v>
      </c>
      <c r="H18" s="51"/>
      <c r="J18" s="48" t="s">
        <v>13</v>
      </c>
      <c r="K18" s="49"/>
      <c r="L18" s="64">
        <f>SUM(L7:L17)</f>
        <v>0</v>
      </c>
      <c r="M18" s="64" t="s">
        <v>9</v>
      </c>
      <c r="N18" s="49" t="s">
        <v>13</v>
      </c>
      <c r="O18" s="49"/>
      <c r="P18" s="64">
        <f>SUM(P7:P17)</f>
        <v>29</v>
      </c>
      <c r="Q18" s="65" t="s">
        <v>9</v>
      </c>
    </row>
    <row r="19" spans="1:18" ht="15.75" thickBot="1" x14ac:dyDescent="0.3">
      <c r="B19" t="s">
        <v>5</v>
      </c>
      <c r="C19" s="41"/>
      <c r="D19" s="13">
        <f>$D$15*E19</f>
        <v>0</v>
      </c>
      <c r="E19" s="38"/>
      <c r="G19" s="52">
        <f t="shared" si="2"/>
        <v>0</v>
      </c>
      <c r="H19" s="51"/>
      <c r="J19" s="57"/>
      <c r="K19" s="58"/>
      <c r="L19" s="58"/>
      <c r="M19" s="59"/>
      <c r="N19" s="59"/>
      <c r="O19" s="58"/>
      <c r="P19" s="58"/>
      <c r="Q19" s="60"/>
      <c r="R19" s="20"/>
    </row>
    <row r="20" spans="1:18" x14ac:dyDescent="0.25">
      <c r="B20" t="s">
        <v>7</v>
      </c>
      <c r="C20" s="41"/>
      <c r="D20" s="13">
        <f>$D$15*E20</f>
        <v>0</v>
      </c>
      <c r="E20" s="38">
        <v>0</v>
      </c>
      <c r="G20" s="52">
        <f t="shared" si="2"/>
        <v>0</v>
      </c>
      <c r="H20" s="51"/>
      <c r="R20" s="14"/>
    </row>
    <row r="21" spans="1:18" ht="15.75" thickBot="1" x14ac:dyDescent="0.3">
      <c r="B21" t="s">
        <v>51</v>
      </c>
      <c r="C21" s="41"/>
      <c r="D21" s="13">
        <f t="shared" ref="D21:D26" si="3">$D$15*E21</f>
        <v>0</v>
      </c>
      <c r="E21" s="38">
        <v>0</v>
      </c>
      <c r="G21" s="52">
        <f t="shared" si="2"/>
        <v>0</v>
      </c>
      <c r="H21" s="51"/>
    </row>
    <row r="22" spans="1:18" ht="18.75" x14ac:dyDescent="0.3">
      <c r="B22" t="s">
        <v>52</v>
      </c>
      <c r="C22" s="41"/>
      <c r="D22" s="13">
        <f t="shared" si="3"/>
        <v>0</v>
      </c>
      <c r="E22" s="38">
        <v>0</v>
      </c>
      <c r="G22" s="52">
        <f t="shared" si="2"/>
        <v>0</v>
      </c>
      <c r="H22" s="51"/>
      <c r="J22" s="43" t="s">
        <v>35</v>
      </c>
      <c r="K22" s="46"/>
      <c r="L22" s="46"/>
      <c r="M22" s="46"/>
      <c r="N22" s="61" t="s">
        <v>39</v>
      </c>
      <c r="O22" s="46"/>
      <c r="P22" s="46"/>
      <c r="Q22" s="62"/>
    </row>
    <row r="23" spans="1:18" x14ac:dyDescent="0.25">
      <c r="B23" t="s">
        <v>53</v>
      </c>
      <c r="C23" s="41"/>
      <c r="D23" s="13">
        <f t="shared" si="3"/>
        <v>0</v>
      </c>
      <c r="E23" s="38">
        <v>0</v>
      </c>
      <c r="G23" s="52">
        <f t="shared" si="2"/>
        <v>0</v>
      </c>
      <c r="H23" s="51"/>
      <c r="J23" s="52" t="str">
        <f t="shared" ref="J23:K33" si="4">J7</f>
        <v>Gewürz 1</v>
      </c>
      <c r="K23">
        <f t="shared" si="4"/>
        <v>0</v>
      </c>
      <c r="L23" s="55">
        <f t="shared" ref="L23:L33" si="5">($D$29/1000)*L7</f>
        <v>0</v>
      </c>
      <c r="M23" t="s">
        <v>9</v>
      </c>
      <c r="N23" t="str">
        <f t="shared" ref="N23:O33" si="6">N7</f>
        <v>Gewürz 1</v>
      </c>
      <c r="O23" t="str">
        <f t="shared" si="6"/>
        <v>NPS</v>
      </c>
      <c r="P23" s="55">
        <f t="shared" ref="P23:P33" si="7">($D$29/1000)*P7</f>
        <v>40</v>
      </c>
      <c r="Q23" s="51" t="s">
        <v>9</v>
      </c>
    </row>
    <row r="24" spans="1:18" x14ac:dyDescent="0.25">
      <c r="B24" t="s">
        <v>54</v>
      </c>
      <c r="C24" s="41"/>
      <c r="D24" s="13">
        <f t="shared" si="3"/>
        <v>0</v>
      </c>
      <c r="E24" s="38">
        <v>0</v>
      </c>
      <c r="G24" s="52">
        <f t="shared" si="2"/>
        <v>0</v>
      </c>
      <c r="H24" s="51"/>
      <c r="J24" s="52" t="str">
        <f t="shared" si="4"/>
        <v>Gewürz 2</v>
      </c>
      <c r="K24">
        <f t="shared" si="4"/>
        <v>0</v>
      </c>
      <c r="L24" s="55">
        <f t="shared" si="5"/>
        <v>0</v>
      </c>
      <c r="M24" t="s">
        <v>9</v>
      </c>
      <c r="N24" t="str">
        <f t="shared" si="6"/>
        <v>Gewürz 2</v>
      </c>
      <c r="O24" t="str">
        <f t="shared" si="6"/>
        <v>Pfeffer</v>
      </c>
      <c r="P24" s="55">
        <f t="shared" si="7"/>
        <v>6</v>
      </c>
      <c r="Q24" s="51" t="s">
        <v>9</v>
      </c>
    </row>
    <row r="25" spans="1:18" x14ac:dyDescent="0.25">
      <c r="B25" t="s">
        <v>55</v>
      </c>
      <c r="C25" s="41"/>
      <c r="D25" s="13">
        <f t="shared" si="3"/>
        <v>0</v>
      </c>
      <c r="E25" s="38">
        <v>0</v>
      </c>
      <c r="G25" s="52">
        <f t="shared" si="2"/>
        <v>0</v>
      </c>
      <c r="H25" s="51"/>
      <c r="J25" s="52" t="str">
        <f t="shared" si="4"/>
        <v>Gewürz 3</v>
      </c>
      <c r="K25">
        <f t="shared" si="4"/>
        <v>0</v>
      </c>
      <c r="L25" s="55">
        <f t="shared" si="5"/>
        <v>0</v>
      </c>
      <c r="M25" t="s">
        <v>9</v>
      </c>
      <c r="N25" t="str">
        <f t="shared" si="6"/>
        <v>Gewürz 3</v>
      </c>
      <c r="O25" t="str">
        <f t="shared" si="6"/>
        <v>Kümmel, gem.</v>
      </c>
      <c r="P25" s="55">
        <f t="shared" si="7"/>
        <v>4</v>
      </c>
      <c r="Q25" s="51" t="s">
        <v>9</v>
      </c>
    </row>
    <row r="26" spans="1:18" x14ac:dyDescent="0.25">
      <c r="B26" t="s">
        <v>56</v>
      </c>
      <c r="C26" s="41"/>
      <c r="D26" s="13">
        <f t="shared" si="3"/>
        <v>0</v>
      </c>
      <c r="E26" s="38">
        <v>0</v>
      </c>
      <c r="G26" s="52" t="str">
        <f>A33</f>
        <v>Zitronensaft</v>
      </c>
      <c r="H26" s="67">
        <f>C33</f>
        <v>40</v>
      </c>
      <c r="J26" s="52" t="str">
        <f t="shared" si="4"/>
        <v>Gewürz 4</v>
      </c>
      <c r="K26">
        <f t="shared" si="4"/>
        <v>0</v>
      </c>
      <c r="L26" s="55">
        <f t="shared" si="5"/>
        <v>0</v>
      </c>
      <c r="M26" t="s">
        <v>9</v>
      </c>
      <c r="N26" t="str">
        <f t="shared" si="6"/>
        <v>Gewürz 4</v>
      </c>
      <c r="O26" t="str">
        <f t="shared" si="6"/>
        <v>Kümmel, ganz</v>
      </c>
      <c r="P26" s="55">
        <f t="shared" si="7"/>
        <v>1</v>
      </c>
      <c r="Q26" s="51" t="s">
        <v>9</v>
      </c>
    </row>
    <row r="27" spans="1:18" ht="15.75" thickBot="1" x14ac:dyDescent="0.3">
      <c r="B27" t="s">
        <v>57</v>
      </c>
      <c r="C27" s="42"/>
      <c r="D27" s="21">
        <f>$D$15*E27</f>
        <v>0</v>
      </c>
      <c r="E27" s="39">
        <v>0</v>
      </c>
      <c r="G27" s="52">
        <f t="shared" ref="G27:G32" si="8">A34</f>
        <v>0</v>
      </c>
      <c r="H27" s="67">
        <f t="shared" ref="H27:H32" si="9">C34</f>
        <v>0</v>
      </c>
      <c r="J27" s="52" t="str">
        <f t="shared" si="4"/>
        <v>Gewürz 5</v>
      </c>
      <c r="K27">
        <f t="shared" si="4"/>
        <v>0</v>
      </c>
      <c r="L27" s="55">
        <f t="shared" si="5"/>
        <v>0</v>
      </c>
      <c r="M27" t="s">
        <v>9</v>
      </c>
      <c r="N27" t="str">
        <f t="shared" si="6"/>
        <v>Gewürz 5</v>
      </c>
      <c r="O27" t="str">
        <f t="shared" si="6"/>
        <v>Zwiebelpulver</v>
      </c>
      <c r="P27" s="55">
        <f t="shared" si="7"/>
        <v>3</v>
      </c>
      <c r="Q27" s="51" t="s">
        <v>9</v>
      </c>
    </row>
    <row r="28" spans="1:18" ht="15.75" thickBot="1" x14ac:dyDescent="0.3">
      <c r="B28" s="15" t="s">
        <v>13</v>
      </c>
      <c r="C28" s="16"/>
      <c r="D28" s="22">
        <f>B2*F3</f>
        <v>0</v>
      </c>
      <c r="E28" s="11">
        <f>SUM(E18:E27)</f>
        <v>0</v>
      </c>
      <c r="G28" s="52">
        <f t="shared" si="8"/>
        <v>0</v>
      </c>
      <c r="H28" s="67">
        <f t="shared" si="9"/>
        <v>0</v>
      </c>
      <c r="J28" s="52" t="str">
        <f t="shared" si="4"/>
        <v>Gewürz 6</v>
      </c>
      <c r="K28">
        <f t="shared" si="4"/>
        <v>0</v>
      </c>
      <c r="L28" s="55">
        <f t="shared" si="5"/>
        <v>0</v>
      </c>
      <c r="M28" t="s">
        <v>9</v>
      </c>
      <c r="N28" t="str">
        <f t="shared" si="6"/>
        <v>Gewürz 6</v>
      </c>
      <c r="O28" t="str">
        <f t="shared" si="6"/>
        <v>Muskat</v>
      </c>
      <c r="P28" s="55">
        <f t="shared" si="7"/>
        <v>2</v>
      </c>
      <c r="Q28" s="51" t="s">
        <v>9</v>
      </c>
    </row>
    <row r="29" spans="1:18" ht="19.5" thickBot="1" x14ac:dyDescent="0.35">
      <c r="A29" t="s">
        <v>20</v>
      </c>
      <c r="D29" s="23">
        <f>B2</f>
        <v>2000</v>
      </c>
      <c r="E29" s="11"/>
      <c r="G29" s="52">
        <f t="shared" si="8"/>
        <v>0</v>
      </c>
      <c r="H29" s="67">
        <f t="shared" si="9"/>
        <v>0</v>
      </c>
      <c r="J29" s="52" t="str">
        <f t="shared" si="4"/>
        <v>Gewürz 7</v>
      </c>
      <c r="K29">
        <f t="shared" si="4"/>
        <v>0</v>
      </c>
      <c r="L29" s="55">
        <f t="shared" si="5"/>
        <v>0</v>
      </c>
      <c r="M29" t="s">
        <v>9</v>
      </c>
      <c r="N29" t="str">
        <f t="shared" si="6"/>
        <v>Gewürz 7</v>
      </c>
      <c r="O29" t="str">
        <f t="shared" si="6"/>
        <v>Knoblauch</v>
      </c>
      <c r="P29" s="55">
        <f t="shared" si="7"/>
        <v>2</v>
      </c>
      <c r="Q29" s="51" t="s">
        <v>9</v>
      </c>
    </row>
    <row r="30" spans="1:18" x14ac:dyDescent="0.25">
      <c r="A30" t="s">
        <v>21</v>
      </c>
      <c r="D30" s="24">
        <f>D15+D28</f>
        <v>2000</v>
      </c>
      <c r="G30" s="52">
        <f t="shared" si="8"/>
        <v>0</v>
      </c>
      <c r="H30" s="67">
        <f t="shared" si="9"/>
        <v>0</v>
      </c>
      <c r="J30" s="52" t="str">
        <f t="shared" si="4"/>
        <v>Gewürz 8</v>
      </c>
      <c r="K30">
        <f t="shared" si="4"/>
        <v>0</v>
      </c>
      <c r="L30" s="55">
        <f t="shared" si="5"/>
        <v>0</v>
      </c>
      <c r="M30" t="s">
        <v>9</v>
      </c>
      <c r="N30" t="str">
        <f t="shared" si="6"/>
        <v>Gewürz 8</v>
      </c>
      <c r="O30">
        <f t="shared" si="6"/>
        <v>0</v>
      </c>
      <c r="P30" s="55">
        <f t="shared" si="7"/>
        <v>0</v>
      </c>
      <c r="Q30" s="51" t="s">
        <v>9</v>
      </c>
    </row>
    <row r="31" spans="1:18" ht="15.75" thickBot="1" x14ac:dyDescent="0.3">
      <c r="D31" s="11"/>
      <c r="G31" s="52">
        <f t="shared" si="8"/>
        <v>0</v>
      </c>
      <c r="H31" s="67">
        <f t="shared" si="9"/>
        <v>0</v>
      </c>
      <c r="J31" s="52" t="str">
        <f t="shared" si="4"/>
        <v>Gewürz 9</v>
      </c>
      <c r="K31">
        <f t="shared" si="4"/>
        <v>0</v>
      </c>
      <c r="L31" s="55">
        <f t="shared" si="5"/>
        <v>0</v>
      </c>
      <c r="M31" t="s">
        <v>9</v>
      </c>
      <c r="N31" t="str">
        <f t="shared" si="6"/>
        <v>Gewürz 9</v>
      </c>
      <c r="O31">
        <f t="shared" si="6"/>
        <v>0</v>
      </c>
      <c r="P31" s="55">
        <f t="shared" si="7"/>
        <v>0</v>
      </c>
      <c r="Q31" s="51" t="s">
        <v>9</v>
      </c>
    </row>
    <row r="32" spans="1:18" x14ac:dyDescent="0.25">
      <c r="A32" s="68" t="s">
        <v>60</v>
      </c>
      <c r="B32" s="69" t="s">
        <v>34</v>
      </c>
      <c r="C32" s="25" t="s">
        <v>32</v>
      </c>
      <c r="D32" s="26"/>
      <c r="G32" s="52">
        <f t="shared" si="8"/>
        <v>0</v>
      </c>
      <c r="H32" s="67">
        <f t="shared" si="9"/>
        <v>0</v>
      </c>
      <c r="J32" s="52" t="str">
        <f t="shared" si="4"/>
        <v>Gewürz 10</v>
      </c>
      <c r="K32">
        <f t="shared" si="4"/>
        <v>0</v>
      </c>
      <c r="L32" s="55">
        <f t="shared" si="5"/>
        <v>0</v>
      </c>
      <c r="M32" t="s">
        <v>9</v>
      </c>
      <c r="N32" t="str">
        <f t="shared" si="6"/>
        <v>Gewürz 10</v>
      </c>
      <c r="O32">
        <f t="shared" si="6"/>
        <v>0</v>
      </c>
      <c r="P32" s="55">
        <f t="shared" si="7"/>
        <v>0</v>
      </c>
      <c r="Q32" s="51" t="s">
        <v>9</v>
      </c>
    </row>
    <row r="33" spans="1:17" x14ac:dyDescent="0.25">
      <c r="A33" s="70" t="s">
        <v>179</v>
      </c>
      <c r="B33" s="71">
        <v>20</v>
      </c>
      <c r="C33" s="27">
        <f t="shared" ref="C33:C37" si="10">($D$29/1000)*B33</f>
        <v>40</v>
      </c>
      <c r="D33" s="28" t="s">
        <v>9</v>
      </c>
      <c r="G33" s="52"/>
      <c r="H33" s="67"/>
      <c r="J33" s="52" t="str">
        <f t="shared" si="4"/>
        <v>Gewürz 11</v>
      </c>
      <c r="K33">
        <f t="shared" si="4"/>
        <v>0</v>
      </c>
      <c r="L33" s="55">
        <f t="shared" si="5"/>
        <v>0</v>
      </c>
      <c r="M33" t="s">
        <v>9</v>
      </c>
      <c r="N33" t="str">
        <f t="shared" si="6"/>
        <v>Gewürz 11</v>
      </c>
      <c r="O33">
        <f t="shared" si="6"/>
        <v>0</v>
      </c>
      <c r="P33" s="55">
        <f t="shared" si="7"/>
        <v>0</v>
      </c>
      <c r="Q33" s="51" t="s">
        <v>9</v>
      </c>
    </row>
    <row r="34" spans="1:17" x14ac:dyDescent="0.25">
      <c r="A34" s="70"/>
      <c r="B34" s="71"/>
      <c r="C34" s="27">
        <f t="shared" si="10"/>
        <v>0</v>
      </c>
      <c r="D34" s="28" t="s">
        <v>9</v>
      </c>
      <c r="G34" s="52"/>
      <c r="H34" s="51"/>
      <c r="J34" s="48" t="str">
        <f>J18</f>
        <v>Summe</v>
      </c>
      <c r="K34" s="49"/>
      <c r="L34" s="66">
        <f>SUM(L23:L33)</f>
        <v>0</v>
      </c>
      <c r="M34" s="49" t="s">
        <v>9</v>
      </c>
      <c r="N34" s="49" t="str">
        <f>N18</f>
        <v>Summe</v>
      </c>
      <c r="O34" s="49"/>
      <c r="P34" s="66">
        <f>SUM(P23:P33)</f>
        <v>58</v>
      </c>
      <c r="Q34" s="28" t="s">
        <v>9</v>
      </c>
    </row>
    <row r="35" spans="1:17" ht="15.75" thickBot="1" x14ac:dyDescent="0.3">
      <c r="A35" s="70"/>
      <c r="B35" s="71"/>
      <c r="C35" s="27">
        <f t="shared" si="10"/>
        <v>0</v>
      </c>
      <c r="D35" s="28" t="s">
        <v>9</v>
      </c>
      <c r="G35" s="57"/>
      <c r="H35" s="63"/>
      <c r="J35" s="57"/>
      <c r="K35" s="58"/>
      <c r="L35" s="58"/>
      <c r="M35" s="58"/>
      <c r="N35" s="58"/>
      <c r="O35" s="58"/>
      <c r="P35" s="58"/>
      <c r="Q35" s="63"/>
    </row>
    <row r="36" spans="1:17" x14ac:dyDescent="0.25">
      <c r="A36" s="70"/>
      <c r="B36" s="71"/>
      <c r="C36" s="27">
        <f t="shared" si="10"/>
        <v>0</v>
      </c>
      <c r="D36" s="28" t="s">
        <v>9</v>
      </c>
    </row>
    <row r="37" spans="1:17" x14ac:dyDescent="0.25">
      <c r="A37" s="70"/>
      <c r="B37" s="71"/>
      <c r="C37" s="27">
        <f t="shared" si="10"/>
        <v>0</v>
      </c>
      <c r="D37" s="28" t="s">
        <v>9</v>
      </c>
    </row>
    <row r="38" spans="1:17" x14ac:dyDescent="0.25">
      <c r="A38" s="70"/>
      <c r="B38" s="71"/>
      <c r="C38" s="27">
        <f>($D$29/1000)*B38</f>
        <v>0</v>
      </c>
      <c r="D38" s="28" t="s">
        <v>9</v>
      </c>
    </row>
    <row r="39" spans="1:17" ht="15.75" thickBot="1" x14ac:dyDescent="0.3">
      <c r="A39" s="70"/>
      <c r="B39" s="53"/>
      <c r="C39" s="27">
        <f>($D$29/1000)*B39</f>
        <v>0</v>
      </c>
      <c r="D39" s="28" t="s">
        <v>9</v>
      </c>
    </row>
    <row r="40" spans="1:17" ht="15.75" thickBot="1" x14ac:dyDescent="0.3">
      <c r="A40" s="29" t="s">
        <v>46</v>
      </c>
      <c r="B40" s="30"/>
      <c r="C40" s="31">
        <f>SUM(C33:C39)</f>
        <v>40</v>
      </c>
      <c r="D40" s="32" t="s">
        <v>9</v>
      </c>
      <c r="G40" s="12"/>
    </row>
    <row r="41" spans="1:17" ht="15.75" thickBot="1" x14ac:dyDescent="0.3">
      <c r="G41" s="20"/>
    </row>
    <row r="42" spans="1:17" ht="26.25" x14ac:dyDescent="0.4">
      <c r="A42" s="72" t="s">
        <v>47</v>
      </c>
      <c r="B42" s="73"/>
      <c r="C42" s="73"/>
      <c r="D42" s="73"/>
      <c r="E42" s="73"/>
      <c r="F42" s="74"/>
    </row>
    <row r="43" spans="1:17" ht="21.75" thickBot="1" x14ac:dyDescent="0.4">
      <c r="A43" s="75" t="s">
        <v>41</v>
      </c>
      <c r="B43" s="76" t="s">
        <v>43</v>
      </c>
      <c r="C43" s="76" t="s">
        <v>44</v>
      </c>
      <c r="D43" s="76" t="s">
        <v>40</v>
      </c>
      <c r="E43" s="76" t="s">
        <v>42</v>
      </c>
      <c r="F43" s="77"/>
    </row>
    <row r="44" spans="1:17" ht="21.75" thickBot="1" x14ac:dyDescent="0.4">
      <c r="A44" s="78" t="s">
        <v>22</v>
      </c>
      <c r="B44" s="90">
        <v>18</v>
      </c>
      <c r="C44" s="90">
        <v>18</v>
      </c>
      <c r="D44" s="90">
        <v>18</v>
      </c>
      <c r="E44" s="90">
        <v>18</v>
      </c>
      <c r="F44" s="79" t="s">
        <v>23</v>
      </c>
    </row>
    <row r="45" spans="1:17" ht="21" x14ac:dyDescent="0.35">
      <c r="A45" s="80" t="s">
        <v>24</v>
      </c>
      <c r="B45" s="81">
        <f>(60/18)*B44</f>
        <v>60</v>
      </c>
      <c r="C45" s="81">
        <f>(120/18)*C44</f>
        <v>120</v>
      </c>
      <c r="D45" s="81">
        <f>(140/18)*D44</f>
        <v>140</v>
      </c>
      <c r="E45" s="81">
        <f>(150/18)*E44</f>
        <v>150</v>
      </c>
      <c r="F45" s="82" t="s">
        <v>9</v>
      </c>
    </row>
    <row r="46" spans="1:17" ht="21" x14ac:dyDescent="0.35">
      <c r="A46" s="83" t="s">
        <v>25</v>
      </c>
      <c r="B46" s="84">
        <f>(($D$29/1000)+($C$40/1000))*2.9</f>
        <v>5.9159999999999995</v>
      </c>
      <c r="C46" s="84">
        <f>(($D$29/1000)+($C$40/1000))*1.5</f>
        <v>3.06</v>
      </c>
      <c r="D46" s="84">
        <f>(($D$29/1000)+($C$40/1000))*1.3</f>
        <v>2.6520000000000001</v>
      </c>
      <c r="E46" s="84">
        <f>(($D$29/1000)+($C$40/1000))*1.2</f>
        <v>2.448</v>
      </c>
      <c r="F46" s="85" t="s">
        <v>45</v>
      </c>
    </row>
    <row r="47" spans="1:17" ht="21.75" thickBot="1" x14ac:dyDescent="0.4">
      <c r="A47" s="75" t="s">
        <v>26</v>
      </c>
      <c r="B47" s="86">
        <f>($D$29+$C$40)/B45</f>
        <v>34</v>
      </c>
      <c r="C47" s="86">
        <f>($D$29+$C$40)/C45</f>
        <v>17</v>
      </c>
      <c r="D47" s="86">
        <f>($D$29+$C$40)/D45</f>
        <v>14.571428571428571</v>
      </c>
      <c r="E47" s="86">
        <f>($D$29+$C$40)/E45</f>
        <v>13.6</v>
      </c>
      <c r="F47" s="77" t="s">
        <v>27</v>
      </c>
    </row>
    <row r="48" spans="1:17" ht="21.75" thickBot="1" x14ac:dyDescent="0.4">
      <c r="A48" s="87" t="s">
        <v>50</v>
      </c>
      <c r="B48" s="88">
        <f>B47*B45</f>
        <v>2040</v>
      </c>
      <c r="C48" s="88">
        <f t="shared" ref="C48:E48" si="11">C47*C45</f>
        <v>2040</v>
      </c>
      <c r="D48" s="88">
        <f t="shared" si="11"/>
        <v>2040</v>
      </c>
      <c r="E48" s="88">
        <f t="shared" si="11"/>
        <v>2040</v>
      </c>
      <c r="F48" s="89" t="s">
        <v>9</v>
      </c>
    </row>
  </sheetData>
  <mergeCells count="2">
    <mergeCell ref="G2:G3"/>
    <mergeCell ref="H2:H3"/>
  </mergeCells>
  <phoneticPr fontId="7" type="noConversion"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778EC-2340-4B60-B91F-C778892E6D09}">
  <dimension ref="A1:R48"/>
  <sheetViews>
    <sheetView zoomScale="85" zoomScaleNormal="85" workbookViewId="0">
      <selection activeCell="B3" sqref="B3"/>
    </sheetView>
  </sheetViews>
  <sheetFormatPr baseColWidth="10" defaultRowHeight="15" x14ac:dyDescent="0.25"/>
  <cols>
    <col min="1" max="1" width="47.5703125" customWidth="1"/>
    <col min="2" max="2" width="24.42578125" customWidth="1"/>
    <col min="3" max="3" width="22.28515625" customWidth="1"/>
    <col min="5" max="5" width="28.5703125" customWidth="1"/>
    <col min="6" max="6" width="13" customWidth="1"/>
    <col min="7" max="7" width="21" bestFit="1" customWidth="1"/>
    <col min="8" max="8" width="13.7109375" bestFit="1" customWidth="1"/>
    <col min="10" max="10" width="20.7109375" customWidth="1"/>
    <col min="11" max="11" width="15.7109375" customWidth="1"/>
  </cols>
  <sheetData>
    <row r="1" spans="1:17" ht="19.5" thickBot="1" x14ac:dyDescent="0.35">
      <c r="A1" s="1" t="s">
        <v>182</v>
      </c>
      <c r="B1" s="101">
        <v>45297</v>
      </c>
    </row>
    <row r="2" spans="1:17" ht="28.5" x14ac:dyDescent="0.45">
      <c r="A2" s="2" t="s">
        <v>36</v>
      </c>
      <c r="B2" s="33">
        <v>2000</v>
      </c>
      <c r="C2" s="3" t="s">
        <v>9</v>
      </c>
      <c r="D2" s="3" t="s">
        <v>37</v>
      </c>
      <c r="E2" s="3"/>
      <c r="F2" s="4">
        <f>E15</f>
        <v>0.6</v>
      </c>
      <c r="G2" s="103" t="s">
        <v>32</v>
      </c>
      <c r="H2" s="104">
        <f>SUM(F2:F3)</f>
        <v>1</v>
      </c>
    </row>
    <row r="3" spans="1:17" ht="29.25" thickBot="1" x14ac:dyDescent="0.5">
      <c r="A3" s="5"/>
      <c r="B3" s="6"/>
      <c r="C3" s="6"/>
      <c r="D3" s="6" t="s">
        <v>38</v>
      </c>
      <c r="E3" s="6"/>
      <c r="F3" s="7">
        <f>E28</f>
        <v>0.4</v>
      </c>
      <c r="G3" s="103"/>
      <c r="H3" s="105"/>
    </row>
    <row r="4" spans="1:17" ht="15.75" thickBot="1" x14ac:dyDescent="0.3">
      <c r="D4" s="8" t="s">
        <v>0</v>
      </c>
      <c r="E4" s="9" t="s">
        <v>1</v>
      </c>
    </row>
    <row r="5" spans="1:17" ht="18.75" x14ac:dyDescent="0.3">
      <c r="A5" t="s">
        <v>2</v>
      </c>
      <c r="B5" t="s">
        <v>3</v>
      </c>
      <c r="C5" s="40" t="s">
        <v>172</v>
      </c>
      <c r="D5" s="10">
        <f>$D$15*E5</f>
        <v>720</v>
      </c>
      <c r="E5" s="34">
        <v>0.6</v>
      </c>
      <c r="G5" s="43" t="s">
        <v>58</v>
      </c>
      <c r="H5" s="62"/>
      <c r="J5" s="43" t="s">
        <v>4</v>
      </c>
      <c r="K5" s="44"/>
      <c r="L5" s="44"/>
      <c r="M5" s="45"/>
      <c r="N5" s="45"/>
      <c r="O5" s="46"/>
      <c r="P5" s="46"/>
      <c r="Q5" s="47"/>
    </row>
    <row r="6" spans="1:17" x14ac:dyDescent="0.25">
      <c r="B6" t="s">
        <v>5</v>
      </c>
      <c r="C6" s="41"/>
      <c r="D6" s="13">
        <f>$D$15*E6</f>
        <v>0</v>
      </c>
      <c r="E6" s="35">
        <v>0</v>
      </c>
      <c r="G6" s="52" t="str">
        <f>C5</f>
        <v>Schulter</v>
      </c>
      <c r="H6" s="67">
        <f>D5</f>
        <v>720</v>
      </c>
      <c r="J6" s="48" t="s">
        <v>2</v>
      </c>
      <c r="K6" s="49"/>
      <c r="L6" s="49"/>
      <c r="M6" s="50"/>
      <c r="N6" s="50"/>
      <c r="O6" s="49" t="s">
        <v>6</v>
      </c>
      <c r="Q6" s="51"/>
    </row>
    <row r="7" spans="1:17" x14ac:dyDescent="0.25">
      <c r="B7" t="s">
        <v>7</v>
      </c>
      <c r="C7" s="41"/>
      <c r="D7" s="13">
        <f>$D$15*E7</f>
        <v>0</v>
      </c>
      <c r="E7" s="35">
        <v>0</v>
      </c>
      <c r="G7" s="52">
        <f>C6</f>
        <v>0</v>
      </c>
      <c r="H7" s="67">
        <f>D6</f>
        <v>0</v>
      </c>
      <c r="J7" s="52" t="s">
        <v>8</v>
      </c>
      <c r="K7" s="53" t="s">
        <v>85</v>
      </c>
      <c r="L7" s="92">
        <v>8</v>
      </c>
      <c r="M7" s="55" t="s">
        <v>9</v>
      </c>
      <c r="N7" t="s">
        <v>8</v>
      </c>
      <c r="O7" s="53" t="s">
        <v>80</v>
      </c>
      <c r="P7" s="91">
        <v>20</v>
      </c>
      <c r="Q7" s="51" t="s">
        <v>9</v>
      </c>
    </row>
    <row r="8" spans="1:17" x14ac:dyDescent="0.25">
      <c r="B8" t="s">
        <v>51</v>
      </c>
      <c r="C8" s="41"/>
      <c r="D8" s="13">
        <f t="shared" ref="D8:D13" si="0">$D$15*E8</f>
        <v>0</v>
      </c>
      <c r="E8" s="35">
        <v>0</v>
      </c>
      <c r="G8" s="52">
        <f t="shared" ref="G8:G14" si="1">C7</f>
        <v>0</v>
      </c>
      <c r="H8" s="67">
        <f>D19</f>
        <v>240</v>
      </c>
      <c r="J8" s="52" t="s">
        <v>10</v>
      </c>
      <c r="K8" s="53" t="s">
        <v>183</v>
      </c>
      <c r="L8" s="92">
        <v>10</v>
      </c>
      <c r="M8" s="55" t="s">
        <v>9</v>
      </c>
      <c r="N8" t="s">
        <v>10</v>
      </c>
      <c r="O8" s="53" t="s">
        <v>30</v>
      </c>
      <c r="P8" s="91">
        <v>3</v>
      </c>
      <c r="Q8" s="51" t="s">
        <v>9</v>
      </c>
    </row>
    <row r="9" spans="1:17" x14ac:dyDescent="0.25">
      <c r="B9" t="s">
        <v>52</v>
      </c>
      <c r="C9" s="41"/>
      <c r="D9" s="13">
        <f t="shared" si="0"/>
        <v>0</v>
      </c>
      <c r="E9" s="35">
        <v>0</v>
      </c>
      <c r="G9" s="52">
        <f t="shared" si="1"/>
        <v>0</v>
      </c>
      <c r="H9" s="51"/>
      <c r="J9" s="52" t="s">
        <v>11</v>
      </c>
      <c r="K9" s="53" t="s">
        <v>80</v>
      </c>
      <c r="L9" s="92">
        <v>20</v>
      </c>
      <c r="M9" s="55" t="s">
        <v>9</v>
      </c>
      <c r="N9" t="s">
        <v>11</v>
      </c>
      <c r="O9" s="53" t="s">
        <v>70</v>
      </c>
      <c r="P9" s="91">
        <v>1</v>
      </c>
      <c r="Q9" s="51" t="s">
        <v>9</v>
      </c>
    </row>
    <row r="10" spans="1:17" x14ac:dyDescent="0.25">
      <c r="B10" t="s">
        <v>53</v>
      </c>
      <c r="C10" s="41"/>
      <c r="D10" s="13">
        <f t="shared" si="0"/>
        <v>0</v>
      </c>
      <c r="E10" s="35">
        <v>0</v>
      </c>
      <c r="G10" s="52">
        <f t="shared" si="1"/>
        <v>0</v>
      </c>
      <c r="H10" s="51"/>
      <c r="J10" s="52" t="s">
        <v>12</v>
      </c>
      <c r="K10" s="53" t="s">
        <v>99</v>
      </c>
      <c r="L10" s="92">
        <v>0.5</v>
      </c>
      <c r="M10" s="55" t="s">
        <v>9</v>
      </c>
      <c r="N10" t="s">
        <v>12</v>
      </c>
      <c r="O10" s="53" t="s">
        <v>98</v>
      </c>
      <c r="P10" s="91">
        <v>1</v>
      </c>
      <c r="Q10" s="51" t="s">
        <v>9</v>
      </c>
    </row>
    <row r="11" spans="1:17" x14ac:dyDescent="0.25">
      <c r="B11" t="s">
        <v>54</v>
      </c>
      <c r="C11" s="41"/>
      <c r="D11" s="13">
        <f t="shared" si="0"/>
        <v>0</v>
      </c>
      <c r="E11" s="35">
        <v>0</v>
      </c>
      <c r="G11" s="52">
        <f t="shared" si="1"/>
        <v>0</v>
      </c>
      <c r="H11" s="51"/>
      <c r="J11" s="52" t="s">
        <v>14</v>
      </c>
      <c r="K11" s="53"/>
      <c r="L11" s="92">
        <v>0</v>
      </c>
      <c r="M11" s="56" t="s">
        <v>9</v>
      </c>
      <c r="N11" t="s">
        <v>14</v>
      </c>
      <c r="O11" s="53" t="s">
        <v>99</v>
      </c>
      <c r="P11" s="91">
        <v>4</v>
      </c>
      <c r="Q11" s="51" t="s">
        <v>9</v>
      </c>
    </row>
    <row r="12" spans="1:17" x14ac:dyDescent="0.25">
      <c r="B12" t="s">
        <v>55</v>
      </c>
      <c r="C12" s="41"/>
      <c r="D12" s="13">
        <f t="shared" si="0"/>
        <v>0</v>
      </c>
      <c r="E12" s="35">
        <v>0</v>
      </c>
      <c r="G12" s="52">
        <f t="shared" si="1"/>
        <v>0</v>
      </c>
      <c r="H12" s="51"/>
      <c r="J12" s="52" t="s">
        <v>15</v>
      </c>
      <c r="K12" s="53"/>
      <c r="L12" s="92">
        <v>0</v>
      </c>
      <c r="M12" s="56"/>
      <c r="N12" t="s">
        <v>15</v>
      </c>
      <c r="O12" s="53" t="s">
        <v>178</v>
      </c>
      <c r="P12" s="91">
        <v>2</v>
      </c>
      <c r="Q12" s="51" t="s">
        <v>9</v>
      </c>
    </row>
    <row r="13" spans="1:17" x14ac:dyDescent="0.25">
      <c r="B13" t="s">
        <v>56</v>
      </c>
      <c r="C13" s="41"/>
      <c r="D13" s="13">
        <f t="shared" si="0"/>
        <v>0</v>
      </c>
      <c r="E13" s="35">
        <v>0</v>
      </c>
      <c r="G13" s="52">
        <f t="shared" si="1"/>
        <v>0</v>
      </c>
      <c r="H13" s="51"/>
      <c r="J13" s="52" t="s">
        <v>17</v>
      </c>
      <c r="K13" s="53"/>
      <c r="L13" s="92">
        <v>0</v>
      </c>
      <c r="M13" s="56"/>
      <c r="N13" t="s">
        <v>17</v>
      </c>
      <c r="O13" s="53"/>
      <c r="P13" s="91"/>
      <c r="Q13" s="51" t="s">
        <v>9</v>
      </c>
    </row>
    <row r="14" spans="1:17" ht="15.75" thickBot="1" x14ac:dyDescent="0.3">
      <c r="B14" t="s">
        <v>57</v>
      </c>
      <c r="C14" s="42"/>
      <c r="D14" s="13">
        <f>$D$15*E14</f>
        <v>0</v>
      </c>
      <c r="E14" s="36">
        <v>0</v>
      </c>
      <c r="G14" s="52">
        <f t="shared" si="1"/>
        <v>0</v>
      </c>
      <c r="H14" s="51"/>
      <c r="J14" s="52" t="s">
        <v>18</v>
      </c>
      <c r="K14" s="53"/>
      <c r="L14" s="92">
        <v>0</v>
      </c>
      <c r="M14" s="56"/>
      <c r="N14" t="s">
        <v>18</v>
      </c>
      <c r="O14" s="53"/>
      <c r="P14" s="91"/>
      <c r="Q14" s="51" t="s">
        <v>9</v>
      </c>
    </row>
    <row r="15" spans="1:17" ht="15.75" thickBot="1" x14ac:dyDescent="0.3">
      <c r="B15" s="15" t="s">
        <v>13</v>
      </c>
      <c r="C15" s="16"/>
      <c r="D15" s="17">
        <f>B2*F2</f>
        <v>1200</v>
      </c>
      <c r="E15" s="11">
        <f>SUM(E5:E14)</f>
        <v>0.6</v>
      </c>
      <c r="G15" s="52">
        <f>C14</f>
        <v>0</v>
      </c>
      <c r="H15" s="51"/>
      <c r="J15" s="52" t="s">
        <v>19</v>
      </c>
      <c r="K15" s="53"/>
      <c r="L15" s="92">
        <v>0</v>
      </c>
      <c r="M15" s="56"/>
      <c r="N15" t="s">
        <v>19</v>
      </c>
      <c r="O15" s="53"/>
      <c r="P15" s="91"/>
      <c r="Q15" s="51" t="s">
        <v>9</v>
      </c>
    </row>
    <row r="16" spans="1:17" x14ac:dyDescent="0.25">
      <c r="D16" s="18"/>
      <c r="E16" s="11"/>
      <c r="G16" s="52" t="str">
        <f>C18</f>
        <v>Rückenspeck</v>
      </c>
      <c r="H16" s="51"/>
      <c r="J16" s="52" t="s">
        <v>48</v>
      </c>
      <c r="K16" s="53"/>
      <c r="L16" s="92">
        <v>0</v>
      </c>
      <c r="M16" s="56"/>
      <c r="N16" t="s">
        <v>48</v>
      </c>
      <c r="O16" s="53"/>
      <c r="P16" s="91"/>
      <c r="Q16" s="51" t="s">
        <v>9</v>
      </c>
    </row>
    <row r="17" spans="1:18" ht="15.75" thickBot="1" x14ac:dyDescent="0.3">
      <c r="D17" s="19" t="s">
        <v>16</v>
      </c>
      <c r="E17" s="9" t="s">
        <v>1</v>
      </c>
      <c r="G17" s="52" t="str">
        <f t="shared" ref="G17:G25" si="2">C19</f>
        <v>Schulter</v>
      </c>
      <c r="H17" s="51"/>
      <c r="J17" s="52" t="s">
        <v>49</v>
      </c>
      <c r="K17" s="53"/>
      <c r="L17" s="92">
        <v>0</v>
      </c>
      <c r="M17" s="56"/>
      <c r="N17" t="s">
        <v>49</v>
      </c>
      <c r="O17" s="53"/>
      <c r="P17" s="91"/>
      <c r="Q17" s="51" t="s">
        <v>9</v>
      </c>
    </row>
    <row r="18" spans="1:18" x14ac:dyDescent="0.25">
      <c r="A18" t="s">
        <v>6</v>
      </c>
      <c r="B18" t="s">
        <v>3</v>
      </c>
      <c r="C18" s="40" t="s">
        <v>115</v>
      </c>
      <c r="D18" s="10">
        <f>$D$15*E18</f>
        <v>240</v>
      </c>
      <c r="E18" s="37">
        <v>0.2</v>
      </c>
      <c r="G18" s="52">
        <f t="shared" si="2"/>
        <v>0</v>
      </c>
      <c r="H18" s="51"/>
      <c r="J18" s="48" t="s">
        <v>13</v>
      </c>
      <c r="K18" s="49"/>
      <c r="L18" s="64">
        <f>SUM(L7:L17)</f>
        <v>38.5</v>
      </c>
      <c r="M18" s="64" t="s">
        <v>9</v>
      </c>
      <c r="N18" s="49" t="s">
        <v>13</v>
      </c>
      <c r="O18" s="49"/>
      <c r="P18" s="64">
        <f>SUM(P7:P17)</f>
        <v>31</v>
      </c>
      <c r="Q18" s="65" t="s">
        <v>9</v>
      </c>
    </row>
    <row r="19" spans="1:18" ht="15.75" thickBot="1" x14ac:dyDescent="0.3">
      <c r="B19" t="s">
        <v>5</v>
      </c>
      <c r="C19" s="41" t="s">
        <v>172</v>
      </c>
      <c r="D19" s="13">
        <f>$D$15*E19</f>
        <v>240</v>
      </c>
      <c r="E19" s="38">
        <v>0.2</v>
      </c>
      <c r="G19" s="52">
        <f t="shared" si="2"/>
        <v>0</v>
      </c>
      <c r="H19" s="51"/>
      <c r="J19" s="57"/>
      <c r="K19" s="58"/>
      <c r="L19" s="58"/>
      <c r="M19" s="59"/>
      <c r="N19" s="59"/>
      <c r="O19" s="58"/>
      <c r="P19" s="58"/>
      <c r="Q19" s="60"/>
      <c r="R19" s="20"/>
    </row>
    <row r="20" spans="1:18" x14ac:dyDescent="0.25">
      <c r="B20" t="s">
        <v>7</v>
      </c>
      <c r="C20" s="41"/>
      <c r="D20" s="13">
        <f>$D$15*E20</f>
        <v>0</v>
      </c>
      <c r="E20" s="38">
        <v>0</v>
      </c>
      <c r="G20" s="52">
        <f t="shared" si="2"/>
        <v>0</v>
      </c>
      <c r="H20" s="51"/>
      <c r="R20" s="14"/>
    </row>
    <row r="21" spans="1:18" ht="15.75" thickBot="1" x14ac:dyDescent="0.3">
      <c r="B21" t="s">
        <v>51</v>
      </c>
      <c r="C21" s="41"/>
      <c r="D21" s="13">
        <f t="shared" ref="D21:D26" si="3">$D$15*E21</f>
        <v>0</v>
      </c>
      <c r="E21" s="38">
        <v>0</v>
      </c>
      <c r="G21" s="52">
        <f t="shared" si="2"/>
        <v>0</v>
      </c>
      <c r="H21" s="51"/>
    </row>
    <row r="22" spans="1:18" ht="18.75" x14ac:dyDescent="0.3">
      <c r="B22" t="s">
        <v>52</v>
      </c>
      <c r="C22" s="41"/>
      <c r="D22" s="13">
        <f t="shared" si="3"/>
        <v>0</v>
      </c>
      <c r="E22" s="38">
        <v>0</v>
      </c>
      <c r="G22" s="52">
        <f t="shared" si="2"/>
        <v>0</v>
      </c>
      <c r="H22" s="51"/>
      <c r="J22" s="43" t="s">
        <v>35</v>
      </c>
      <c r="K22" s="46"/>
      <c r="L22" s="46"/>
      <c r="M22" s="46"/>
      <c r="N22" s="61" t="s">
        <v>39</v>
      </c>
      <c r="O22" s="46"/>
      <c r="P22" s="46"/>
      <c r="Q22" s="62"/>
    </row>
    <row r="23" spans="1:18" x14ac:dyDescent="0.25">
      <c r="B23" t="s">
        <v>53</v>
      </c>
      <c r="C23" s="41"/>
      <c r="D23" s="13">
        <f t="shared" si="3"/>
        <v>0</v>
      </c>
      <c r="E23" s="38">
        <v>0</v>
      </c>
      <c r="G23" s="52">
        <f t="shared" si="2"/>
        <v>0</v>
      </c>
      <c r="H23" s="51"/>
      <c r="J23" s="52" t="str">
        <f t="shared" ref="J23:K33" si="4">J7</f>
        <v>Gewürz 1</v>
      </c>
      <c r="K23" t="str">
        <f t="shared" si="4"/>
        <v>Senfkörner</v>
      </c>
      <c r="L23" s="55">
        <f t="shared" ref="L23:L33" si="5">($D$29/1000)*L7</f>
        <v>16</v>
      </c>
      <c r="M23" t="s">
        <v>9</v>
      </c>
      <c r="N23" t="str">
        <f t="shared" ref="N23:O33" si="6">N7</f>
        <v>Gewürz 1</v>
      </c>
      <c r="O23" t="str">
        <f t="shared" si="6"/>
        <v>NPS</v>
      </c>
      <c r="P23" s="55">
        <f t="shared" ref="P23:P33" si="7">($D$29/1000)*P7</f>
        <v>40</v>
      </c>
      <c r="Q23" s="51" t="s">
        <v>9</v>
      </c>
    </row>
    <row r="24" spans="1:18" x14ac:dyDescent="0.25">
      <c r="B24" t="s">
        <v>54</v>
      </c>
      <c r="C24" s="41"/>
      <c r="D24" s="13">
        <f t="shared" si="3"/>
        <v>0</v>
      </c>
      <c r="E24" s="38">
        <v>0</v>
      </c>
      <c r="G24" s="52">
        <f t="shared" si="2"/>
        <v>0</v>
      </c>
      <c r="H24" s="51"/>
      <c r="J24" s="52" t="str">
        <f t="shared" si="4"/>
        <v>Gewürz 2</v>
      </c>
      <c r="K24" t="str">
        <f t="shared" si="4"/>
        <v>Pfeffer, grün, eing.</v>
      </c>
      <c r="L24" s="55">
        <f t="shared" si="5"/>
        <v>20</v>
      </c>
      <c r="M24" t="s">
        <v>9</v>
      </c>
      <c r="N24" t="str">
        <f t="shared" si="6"/>
        <v>Gewürz 2</v>
      </c>
      <c r="O24" t="str">
        <f t="shared" si="6"/>
        <v>Pfeffer</v>
      </c>
      <c r="P24" s="55">
        <f t="shared" si="7"/>
        <v>6</v>
      </c>
      <c r="Q24" s="51" t="s">
        <v>9</v>
      </c>
    </row>
    <row r="25" spans="1:18" x14ac:dyDescent="0.25">
      <c r="B25" t="s">
        <v>55</v>
      </c>
      <c r="C25" s="41"/>
      <c r="D25" s="13">
        <f t="shared" si="3"/>
        <v>0</v>
      </c>
      <c r="E25" s="38">
        <v>0</v>
      </c>
      <c r="G25" s="52">
        <f t="shared" si="2"/>
        <v>0</v>
      </c>
      <c r="H25" s="51"/>
      <c r="J25" s="52" t="str">
        <f t="shared" si="4"/>
        <v>Gewürz 3</v>
      </c>
      <c r="K25" t="str">
        <f t="shared" si="4"/>
        <v>NPS</v>
      </c>
      <c r="L25" s="55">
        <f t="shared" si="5"/>
        <v>40</v>
      </c>
      <c r="M25" t="s">
        <v>9</v>
      </c>
      <c r="N25" t="str">
        <f t="shared" si="6"/>
        <v>Gewürz 3</v>
      </c>
      <c r="O25" t="str">
        <f t="shared" si="6"/>
        <v>Koriander</v>
      </c>
      <c r="P25" s="55">
        <f t="shared" si="7"/>
        <v>2</v>
      </c>
      <c r="Q25" s="51" t="s">
        <v>9</v>
      </c>
    </row>
    <row r="26" spans="1:18" x14ac:dyDescent="0.25">
      <c r="B26" t="s">
        <v>56</v>
      </c>
      <c r="C26" s="41"/>
      <c r="D26" s="13">
        <f t="shared" si="3"/>
        <v>0</v>
      </c>
      <c r="E26" s="38">
        <v>0</v>
      </c>
      <c r="G26" s="52" t="str">
        <f>A33</f>
        <v>Eiswasser</v>
      </c>
      <c r="H26" s="67">
        <f>C33</f>
        <v>200</v>
      </c>
      <c r="J26" s="52" t="str">
        <f t="shared" si="4"/>
        <v>Gewürz 4</v>
      </c>
      <c r="K26" t="str">
        <f t="shared" si="4"/>
        <v>KHM</v>
      </c>
      <c r="L26" s="55">
        <f t="shared" si="5"/>
        <v>1</v>
      </c>
      <c r="M26" t="s">
        <v>9</v>
      </c>
      <c r="N26" t="str">
        <f t="shared" si="6"/>
        <v>Gewürz 4</v>
      </c>
      <c r="O26" t="str">
        <f t="shared" si="6"/>
        <v>Ingwer</v>
      </c>
      <c r="P26" s="55">
        <f t="shared" si="7"/>
        <v>2</v>
      </c>
      <c r="Q26" s="51" t="s">
        <v>9</v>
      </c>
    </row>
    <row r="27" spans="1:18" ht="15.75" thickBot="1" x14ac:dyDescent="0.3">
      <c r="B27" t="s">
        <v>57</v>
      </c>
      <c r="C27" s="42"/>
      <c r="D27" s="21">
        <f>$D$15*E27</f>
        <v>0</v>
      </c>
      <c r="E27" s="39">
        <v>0</v>
      </c>
      <c r="G27" s="52" t="str">
        <f t="shared" ref="G27:G32" si="8">A34</f>
        <v>Eisschnee</v>
      </c>
      <c r="H27" s="67">
        <f t="shared" ref="H27:H32" si="9">C34</f>
        <v>200</v>
      </c>
      <c r="J27" s="52" t="str">
        <f t="shared" si="4"/>
        <v>Gewürz 5</v>
      </c>
      <c r="K27">
        <f t="shared" si="4"/>
        <v>0</v>
      </c>
      <c r="L27" s="55">
        <f t="shared" si="5"/>
        <v>0</v>
      </c>
      <c r="M27" t="s">
        <v>9</v>
      </c>
      <c r="N27" t="str">
        <f t="shared" si="6"/>
        <v>Gewürz 5</v>
      </c>
      <c r="O27" t="str">
        <f t="shared" si="6"/>
        <v>KHM</v>
      </c>
      <c r="P27" s="55">
        <f t="shared" si="7"/>
        <v>8</v>
      </c>
      <c r="Q27" s="51" t="s">
        <v>9</v>
      </c>
    </row>
    <row r="28" spans="1:18" ht="15.75" thickBot="1" x14ac:dyDescent="0.3">
      <c r="B28" s="15" t="s">
        <v>13</v>
      </c>
      <c r="C28" s="16"/>
      <c r="D28" s="22">
        <f>B2*F3</f>
        <v>800</v>
      </c>
      <c r="E28" s="11">
        <f>SUM(E18:E27)</f>
        <v>0.4</v>
      </c>
      <c r="G28" s="52" t="str">
        <f t="shared" si="8"/>
        <v>Zwiebel</v>
      </c>
      <c r="H28" s="67">
        <f t="shared" si="9"/>
        <v>120</v>
      </c>
      <c r="J28" s="52" t="str">
        <f t="shared" si="4"/>
        <v>Gewürz 6</v>
      </c>
      <c r="K28">
        <f t="shared" si="4"/>
        <v>0</v>
      </c>
      <c r="L28" s="55">
        <f t="shared" si="5"/>
        <v>0</v>
      </c>
      <c r="M28" t="s">
        <v>9</v>
      </c>
      <c r="N28" t="str">
        <f t="shared" si="6"/>
        <v>Gewürz 6</v>
      </c>
      <c r="O28" t="str">
        <f t="shared" si="6"/>
        <v>Knoblauch</v>
      </c>
      <c r="P28" s="55">
        <f t="shared" si="7"/>
        <v>4</v>
      </c>
      <c r="Q28" s="51" t="s">
        <v>9</v>
      </c>
    </row>
    <row r="29" spans="1:18" ht="19.5" thickBot="1" x14ac:dyDescent="0.35">
      <c r="A29" t="s">
        <v>20</v>
      </c>
      <c r="D29" s="23">
        <f>B2</f>
        <v>2000</v>
      </c>
      <c r="E29" s="11"/>
      <c r="G29" s="52">
        <f t="shared" si="8"/>
        <v>0</v>
      </c>
      <c r="H29" s="67">
        <f t="shared" si="9"/>
        <v>0</v>
      </c>
      <c r="J29" s="52" t="str">
        <f t="shared" si="4"/>
        <v>Gewürz 7</v>
      </c>
      <c r="K29">
        <f t="shared" si="4"/>
        <v>0</v>
      </c>
      <c r="L29" s="55">
        <f t="shared" si="5"/>
        <v>0</v>
      </c>
      <c r="M29" t="s">
        <v>9</v>
      </c>
      <c r="N29" t="str">
        <f t="shared" si="6"/>
        <v>Gewürz 7</v>
      </c>
      <c r="O29">
        <f t="shared" si="6"/>
        <v>0</v>
      </c>
      <c r="P29" s="55">
        <f t="shared" si="7"/>
        <v>0</v>
      </c>
      <c r="Q29" s="51" t="s">
        <v>9</v>
      </c>
    </row>
    <row r="30" spans="1:18" x14ac:dyDescent="0.25">
      <c r="A30" t="s">
        <v>21</v>
      </c>
      <c r="D30" s="24">
        <f>D15+D28</f>
        <v>2000</v>
      </c>
      <c r="G30" s="52">
        <f t="shared" si="8"/>
        <v>0</v>
      </c>
      <c r="H30" s="67">
        <f t="shared" si="9"/>
        <v>0</v>
      </c>
      <c r="J30" s="52" t="str">
        <f t="shared" si="4"/>
        <v>Gewürz 8</v>
      </c>
      <c r="K30">
        <f t="shared" si="4"/>
        <v>0</v>
      </c>
      <c r="L30" s="55">
        <f t="shared" si="5"/>
        <v>0</v>
      </c>
      <c r="M30" t="s">
        <v>9</v>
      </c>
      <c r="N30" t="str">
        <f t="shared" si="6"/>
        <v>Gewürz 8</v>
      </c>
      <c r="O30">
        <f t="shared" si="6"/>
        <v>0</v>
      </c>
      <c r="P30" s="55">
        <f t="shared" si="7"/>
        <v>0</v>
      </c>
      <c r="Q30" s="51" t="s">
        <v>9</v>
      </c>
    </row>
    <row r="31" spans="1:18" ht="15.75" thickBot="1" x14ac:dyDescent="0.3">
      <c r="D31" s="11"/>
      <c r="G31" s="52">
        <f t="shared" si="8"/>
        <v>0</v>
      </c>
      <c r="H31" s="67">
        <f t="shared" si="9"/>
        <v>0</v>
      </c>
      <c r="J31" s="52" t="str">
        <f t="shared" si="4"/>
        <v>Gewürz 9</v>
      </c>
      <c r="K31">
        <f t="shared" si="4"/>
        <v>0</v>
      </c>
      <c r="L31" s="55">
        <f t="shared" si="5"/>
        <v>0</v>
      </c>
      <c r="M31" t="s">
        <v>9</v>
      </c>
      <c r="N31" t="str">
        <f t="shared" si="6"/>
        <v>Gewürz 9</v>
      </c>
      <c r="O31">
        <f t="shared" si="6"/>
        <v>0</v>
      </c>
      <c r="P31" s="55">
        <f t="shared" si="7"/>
        <v>0</v>
      </c>
      <c r="Q31" s="51" t="s">
        <v>9</v>
      </c>
    </row>
    <row r="32" spans="1:18" x14ac:dyDescent="0.25">
      <c r="A32" s="68" t="s">
        <v>60</v>
      </c>
      <c r="B32" s="69" t="s">
        <v>34</v>
      </c>
      <c r="C32" s="25" t="s">
        <v>32</v>
      </c>
      <c r="D32" s="26"/>
      <c r="G32" s="52">
        <f t="shared" si="8"/>
        <v>0</v>
      </c>
      <c r="H32" s="67">
        <f t="shared" si="9"/>
        <v>0</v>
      </c>
      <c r="J32" s="52" t="str">
        <f t="shared" si="4"/>
        <v>Gewürz 10</v>
      </c>
      <c r="K32">
        <f t="shared" si="4"/>
        <v>0</v>
      </c>
      <c r="L32" s="55">
        <f t="shared" si="5"/>
        <v>0</v>
      </c>
      <c r="M32" t="s">
        <v>9</v>
      </c>
      <c r="N32" t="str">
        <f t="shared" si="6"/>
        <v>Gewürz 10</v>
      </c>
      <c r="O32">
        <f t="shared" si="6"/>
        <v>0</v>
      </c>
      <c r="P32" s="55">
        <f t="shared" si="7"/>
        <v>0</v>
      </c>
      <c r="Q32" s="51" t="s">
        <v>9</v>
      </c>
    </row>
    <row r="33" spans="1:17" x14ac:dyDescent="0.25">
      <c r="A33" s="70" t="s">
        <v>184</v>
      </c>
      <c r="B33" s="71">
        <v>100</v>
      </c>
      <c r="C33" s="27">
        <f t="shared" ref="C33:C37" si="10">($D$29/1000)*B33</f>
        <v>200</v>
      </c>
      <c r="D33" s="28" t="s">
        <v>9</v>
      </c>
      <c r="G33" s="52"/>
      <c r="H33" s="67"/>
      <c r="J33" s="52" t="str">
        <f t="shared" si="4"/>
        <v>Gewürz 11</v>
      </c>
      <c r="K33">
        <f t="shared" si="4"/>
        <v>0</v>
      </c>
      <c r="L33" s="55">
        <f t="shared" si="5"/>
        <v>0</v>
      </c>
      <c r="M33" t="s">
        <v>9</v>
      </c>
      <c r="N33" t="str">
        <f t="shared" si="6"/>
        <v>Gewürz 11</v>
      </c>
      <c r="O33">
        <f t="shared" si="6"/>
        <v>0</v>
      </c>
      <c r="P33" s="55">
        <f t="shared" si="7"/>
        <v>0</v>
      </c>
      <c r="Q33" s="51" t="s">
        <v>9</v>
      </c>
    </row>
    <row r="34" spans="1:17" x14ac:dyDescent="0.25">
      <c r="A34" s="70" t="s">
        <v>100</v>
      </c>
      <c r="B34" s="71">
        <v>100</v>
      </c>
      <c r="C34" s="27">
        <f t="shared" si="10"/>
        <v>200</v>
      </c>
      <c r="D34" s="28" t="s">
        <v>9</v>
      </c>
      <c r="G34" s="52"/>
      <c r="H34" s="51"/>
      <c r="J34" s="48" t="str">
        <f>J18</f>
        <v>Summe</v>
      </c>
      <c r="K34" s="49"/>
      <c r="L34" s="66">
        <f>SUM(L23:L33)</f>
        <v>77</v>
      </c>
      <c r="M34" s="49" t="s">
        <v>9</v>
      </c>
      <c r="N34" s="49" t="str">
        <f>N18</f>
        <v>Summe</v>
      </c>
      <c r="O34" s="49"/>
      <c r="P34" s="66">
        <f>SUM(P23:P33)</f>
        <v>62</v>
      </c>
      <c r="Q34" s="28" t="s">
        <v>9</v>
      </c>
    </row>
    <row r="35" spans="1:17" ht="15.75" thickBot="1" x14ac:dyDescent="0.3">
      <c r="A35" s="70" t="s">
        <v>185</v>
      </c>
      <c r="B35" s="71">
        <v>60</v>
      </c>
      <c r="C35" s="27">
        <f t="shared" si="10"/>
        <v>120</v>
      </c>
      <c r="D35" s="28" t="s">
        <v>9</v>
      </c>
      <c r="G35" s="57"/>
      <c r="H35" s="63"/>
      <c r="J35" s="57"/>
      <c r="K35" s="58"/>
      <c r="L35" s="58"/>
      <c r="M35" s="58"/>
      <c r="N35" s="58"/>
      <c r="O35" s="58"/>
      <c r="P35" s="58"/>
      <c r="Q35" s="63"/>
    </row>
    <row r="36" spans="1:17" x14ac:dyDescent="0.25">
      <c r="A36" s="70"/>
      <c r="B36" s="71"/>
      <c r="C36" s="27">
        <f t="shared" si="10"/>
        <v>0</v>
      </c>
      <c r="D36" s="28" t="s">
        <v>9</v>
      </c>
    </row>
    <row r="37" spans="1:17" x14ac:dyDescent="0.25">
      <c r="A37" s="70"/>
      <c r="B37" s="71"/>
      <c r="C37" s="27">
        <f t="shared" si="10"/>
        <v>0</v>
      </c>
      <c r="D37" s="28" t="s">
        <v>9</v>
      </c>
    </row>
    <row r="38" spans="1:17" x14ac:dyDescent="0.25">
      <c r="A38" s="70"/>
      <c r="B38" s="71"/>
      <c r="C38" s="27">
        <f>($D$29/1000)*B38</f>
        <v>0</v>
      </c>
      <c r="D38" s="28" t="s">
        <v>9</v>
      </c>
    </row>
    <row r="39" spans="1:17" ht="15.75" thickBot="1" x14ac:dyDescent="0.3">
      <c r="A39" s="70"/>
      <c r="B39" s="53"/>
      <c r="C39" s="27">
        <f>($D$29/1000)*B39</f>
        <v>0</v>
      </c>
      <c r="D39" s="28" t="s">
        <v>9</v>
      </c>
    </row>
    <row r="40" spans="1:17" ht="15.75" thickBot="1" x14ac:dyDescent="0.3">
      <c r="A40" s="29" t="s">
        <v>46</v>
      </c>
      <c r="B40" s="30"/>
      <c r="C40" s="31">
        <f>SUM(C33:C39)</f>
        <v>520</v>
      </c>
      <c r="D40" s="32" t="s">
        <v>9</v>
      </c>
      <c r="G40" s="12"/>
    </row>
    <row r="41" spans="1:17" ht="15.75" thickBot="1" x14ac:dyDescent="0.3">
      <c r="G41" s="20"/>
    </row>
    <row r="42" spans="1:17" ht="26.25" x14ac:dyDescent="0.4">
      <c r="A42" s="72" t="s">
        <v>47</v>
      </c>
      <c r="B42" s="73"/>
      <c r="C42" s="73"/>
      <c r="D42" s="73"/>
      <c r="E42" s="73"/>
      <c r="F42" s="74"/>
    </row>
    <row r="43" spans="1:17" ht="21.75" thickBot="1" x14ac:dyDescent="0.4">
      <c r="A43" s="75" t="s">
        <v>41</v>
      </c>
      <c r="B43" s="76" t="s">
        <v>43</v>
      </c>
      <c r="C43" s="76" t="s">
        <v>44</v>
      </c>
      <c r="D43" s="76" t="s">
        <v>40</v>
      </c>
      <c r="E43" s="76" t="s">
        <v>42</v>
      </c>
      <c r="F43" s="77"/>
    </row>
    <row r="44" spans="1:17" ht="21.75" thickBot="1" x14ac:dyDescent="0.4">
      <c r="A44" s="78" t="s">
        <v>22</v>
      </c>
      <c r="B44" s="90">
        <v>18</v>
      </c>
      <c r="C44" s="90">
        <v>18</v>
      </c>
      <c r="D44" s="90">
        <v>18</v>
      </c>
      <c r="E44" s="90">
        <v>18</v>
      </c>
      <c r="F44" s="79" t="s">
        <v>23</v>
      </c>
    </row>
    <row r="45" spans="1:17" ht="21" x14ac:dyDescent="0.35">
      <c r="A45" s="80" t="s">
        <v>24</v>
      </c>
      <c r="B45" s="81">
        <f>(60/18)*B44</f>
        <v>60</v>
      </c>
      <c r="C45" s="81">
        <f>(120/18)*C44</f>
        <v>120</v>
      </c>
      <c r="D45" s="81">
        <f>(140/18)*D44</f>
        <v>140</v>
      </c>
      <c r="E45" s="81">
        <f>(150/18)*E44</f>
        <v>150</v>
      </c>
      <c r="F45" s="82" t="s">
        <v>9</v>
      </c>
    </row>
    <row r="46" spans="1:17" ht="21" x14ac:dyDescent="0.35">
      <c r="A46" s="83" t="s">
        <v>25</v>
      </c>
      <c r="B46" s="84">
        <f>(($D$29/1000)+($C$40/1000))*2.9</f>
        <v>7.3079999999999998</v>
      </c>
      <c r="C46" s="84">
        <f>(($D$29/1000)+($C$40/1000))*1.5</f>
        <v>3.7800000000000002</v>
      </c>
      <c r="D46" s="84">
        <f>(($D$29/1000)+($C$40/1000))*1.3</f>
        <v>3.2760000000000002</v>
      </c>
      <c r="E46" s="84">
        <f>(($D$29/1000)+($C$40/1000))*1.2</f>
        <v>3.024</v>
      </c>
      <c r="F46" s="85" t="s">
        <v>45</v>
      </c>
    </row>
    <row r="47" spans="1:17" ht="21.75" thickBot="1" x14ac:dyDescent="0.4">
      <c r="A47" s="75" t="s">
        <v>26</v>
      </c>
      <c r="B47" s="86">
        <f>($D$29+$C$40)/B45</f>
        <v>42</v>
      </c>
      <c r="C47" s="86">
        <f>($D$29+$C$40)/C45</f>
        <v>21</v>
      </c>
      <c r="D47" s="86">
        <f>($D$29+$C$40)/D45</f>
        <v>18</v>
      </c>
      <c r="E47" s="86">
        <f>($D$29+$C$40)/E45</f>
        <v>16.8</v>
      </c>
      <c r="F47" s="77" t="s">
        <v>27</v>
      </c>
    </row>
    <row r="48" spans="1:17" ht="21.75" thickBot="1" x14ac:dyDescent="0.4">
      <c r="A48" s="87" t="s">
        <v>50</v>
      </c>
      <c r="B48" s="88">
        <f>B47*B45</f>
        <v>2520</v>
      </c>
      <c r="C48" s="88">
        <f t="shared" ref="C48:E48" si="11">C47*C45</f>
        <v>2520</v>
      </c>
      <c r="D48" s="88">
        <f t="shared" si="11"/>
        <v>2520</v>
      </c>
      <c r="E48" s="88">
        <f t="shared" si="11"/>
        <v>2520</v>
      </c>
      <c r="F48" s="89" t="s">
        <v>9</v>
      </c>
    </row>
  </sheetData>
  <mergeCells count="2">
    <mergeCell ref="G2:G3"/>
    <mergeCell ref="H2:H3"/>
  </mergeCells>
  <phoneticPr fontId="7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Fleischsortierung</vt:lpstr>
      <vt:lpstr>Grundbrät</vt:lpstr>
      <vt:lpstr>Leberkäse</vt:lpstr>
      <vt:lpstr>Calvados-Bratwurst</vt:lpstr>
      <vt:lpstr>Rehwinterbratwurst</vt:lpstr>
      <vt:lpstr>Wildleberwurst  mit Sardellen</vt:lpstr>
      <vt:lpstr>Rumstangerl</vt:lpstr>
      <vt:lpstr>Frühstücksfleisch</vt:lpstr>
      <vt:lpstr>Bierschinken</vt:lpstr>
      <vt:lpstr>Delikatessleberwurst</vt:lpstr>
      <vt:lpstr>Hausmacher Leberwurst</vt:lpstr>
      <vt:lpstr>Champignonleberwurst</vt:lpstr>
      <vt:lpstr>Bedarf 06.01.2024</vt:lpstr>
      <vt:lpstr>Tabelle7</vt:lpstr>
      <vt:lpstr>Tabelle5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Torsten Voß</dc:creator>
  <cp:lastModifiedBy>Torsten Dr. Voss</cp:lastModifiedBy>
  <cp:lastPrinted>2023-12-31T14:04:29Z</cp:lastPrinted>
  <dcterms:created xsi:type="dcterms:W3CDTF">2022-10-30T11:15:38Z</dcterms:created>
  <dcterms:modified xsi:type="dcterms:W3CDTF">2024-01-03T09:47:15Z</dcterms:modified>
</cp:coreProperties>
</file>